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eta" sheetId="1" r:id="rId5"/>
  </sheets>
  <definedNames/>
  <calcPr/>
</workbook>
</file>

<file path=xl/sharedStrings.xml><?xml version="1.0" encoding="utf-8"?>
<sst xmlns="http://schemas.openxmlformats.org/spreadsheetml/2006/main" count="94" uniqueCount="88">
  <si>
    <r>
      <rPr>
        <rFont val="Arial"/>
        <b/>
        <i/>
        <color rgb="FF0A3851"/>
      </rPr>
      <t>May 2026 note from Elly:</t>
    </r>
    <r>
      <rPr>
        <rFont val="Arial"/>
        <i/>
        <color rgb="FF0A3851"/>
      </rPr>
      <t xml:space="preserve"> I created this spreadsheet as a beta tool to help guests estimate how their wedding costs may be split between their guests. Please note that this sheet is intended for planning purposes only and does not constitute a formal quote or invoice. Formulas may contain errors, so please review all figures carefully and share feedback for improvement. If you love Google Sheets as much as I do, feel free to share yours with me at elly@villatayrona.mx and I'd be happy to review your estimates. </t>
    </r>
  </si>
  <si>
    <t>Step 1. Your Reservation Details</t>
  </si>
  <si>
    <r>
      <rPr>
        <rFont val="Arial"/>
        <color rgb="FF0A3851"/>
      </rPr>
      <t xml:space="preserve">Fill out the information in all of the yellow cells. The blue text in this sheet will update automatically based on your inputs. </t>
    </r>
    <r>
      <rPr>
        <rFont val="Arial"/>
        <b/>
        <color rgb="FF0A3851"/>
      </rPr>
      <t>All values are in USD.</t>
    </r>
  </si>
  <si>
    <t>Your Name:</t>
  </si>
  <si>
    <t>Replace All Yellow Cell Text</t>
  </si>
  <si>
    <t>Arrival Date:</t>
  </si>
  <si>
    <t>Departure Date:</t>
  </si>
  <si>
    <t># of Nights:</t>
  </si>
  <si>
    <t># of guests staying at the villa:</t>
  </si>
  <si>
    <t>You might not have the final headcount now and that's okay. Use your low estimate here so that you don't have to charge guests more later. Maximum occupancy is 24.</t>
  </si>
  <si>
    <t>Total cost of villa rental (USD):</t>
  </si>
  <si>
    <r>
      <rPr>
        <rFont val="Arial"/>
        <i/>
        <color rgb="FF0A3851"/>
      </rPr>
      <t xml:space="preserve">This is what you pay to rent the villa. Make sure to include taxes and fees. Find this value by inputting your dates </t>
    </r>
    <r>
      <rPr>
        <rFont val="Arial"/>
        <i/>
        <color rgb="FF1155CC"/>
        <u/>
      </rPr>
      <t>here</t>
    </r>
    <r>
      <rPr>
        <rFont val="Arial"/>
        <i/>
        <color rgb="FF0A3851"/>
      </rPr>
      <t xml:space="preserve">. </t>
    </r>
  </si>
  <si>
    <t xml:space="preserve">MXN/USD exchange rate: </t>
  </si>
  <si>
    <r>
      <rPr>
        <rFont val="Arial"/>
        <i/>
        <color rgb="FF0A3851"/>
      </rPr>
      <t xml:space="preserve">Look this up at </t>
    </r>
    <r>
      <rPr>
        <rFont val="Arial"/>
        <i/>
        <color rgb="FF1155CC"/>
        <u/>
      </rPr>
      <t>xe.com</t>
    </r>
    <r>
      <rPr>
        <rFont val="Arial"/>
        <i/>
        <color rgb="FF0A3851"/>
      </rPr>
      <t xml:space="preserve"> and round down</t>
    </r>
  </si>
  <si>
    <t>Total # of guests attending your wedding:</t>
  </si>
  <si>
    <t>Sum the number of guests staying at the villa with any additional outside guests who will be attending your wedding. Maximum guest count is 75.</t>
  </si>
  <si>
    <t>No</t>
  </si>
  <si>
    <t>Step 2. Charging Your Guests for their Rooms</t>
  </si>
  <si>
    <t>For the sake of simplicity, we recommend charging all of your guests the same rate for their stay, independently of who stays in which rooms. All of the rooms are beautiful and the difference in their value varies nominally.  For guidance on more granular pricing, contact us.</t>
  </si>
  <si>
    <t xml:space="preserve">During your dates, the cost of 
accomodation per guest per night is: </t>
  </si>
  <si>
    <t>Step 3. Charging Your Guests for their Food, Drink &amp; Extras</t>
  </si>
  <si>
    <r>
      <rPr>
        <rFont val="Arial"/>
        <color theme="1"/>
      </rPr>
      <t xml:space="preserve">For a cohesive destination wedding experience, we'd recommend hiring the chef to prepare certain key meals, such as: a welcome dinner on arrival day, a rehearsal dinner, the first breakfast, the wedding packages, and a morning-after-the-wedding brunch.  
</t>
    </r>
    <r>
      <rPr>
        <rFont val="Arial"/>
        <b/>
        <color theme="1"/>
      </rPr>
      <t>Guests who stay at the villa typically pay for their own food and drink</t>
    </r>
    <r>
      <rPr>
        <rFont val="Arial"/>
        <color theme="1"/>
      </rPr>
      <t xml:space="preserve"> - that's not something you need to cover. Couples usually pay for any add-ons (e.g. florals or photography), as well as the wedding packages for guests who are not staying at the villa. 
Check menus to ensure you're using the correct pricing and then decide on the number of each meal you'd like to include for your guests. Also, give yourself a generous budget for pre-stocking the villa with drinks and snacks, considering a margin to cover unforeseen costs. </t>
    </r>
  </si>
  <si>
    <t>Quantity of meals for each guest</t>
  </si>
  <si>
    <t>Average MXN Price / Guest</t>
  </si>
  <si>
    <t>MXN Total / Guest</t>
  </si>
  <si>
    <t>Total in USD / Guest</t>
  </si>
  <si>
    <t>Get Pricing From</t>
  </si>
  <si>
    <t xml:space="preserve">Breakfasts </t>
  </si>
  <si>
    <t>Chef Services Menu</t>
  </si>
  <si>
    <t>Lunch</t>
  </si>
  <si>
    <t>Dinner</t>
  </si>
  <si>
    <r>
      <rPr>
        <rFont val="Arial"/>
        <color theme="1"/>
      </rPr>
      <t xml:space="preserve">Wedding Package (Optional). </t>
    </r>
    <r>
      <rPr>
        <rFont val="Arial"/>
        <i/>
        <color theme="1"/>
      </rPr>
      <t>Tip: add $250-500 pesos to account for wedding beverages.</t>
    </r>
  </si>
  <si>
    <t>Wedding Packages</t>
  </si>
  <si>
    <r>
      <rPr>
        <rFont val="Arial"/>
        <color theme="1"/>
      </rPr>
      <t xml:space="preserve">General Budget for Groceries &amp; Extras </t>
    </r>
    <r>
      <rPr>
        <rFont val="Arial"/>
        <i/>
        <color theme="1"/>
      </rPr>
      <t>(this could include airport transport, pre-stocking the villa with booze or snacks, etc.)</t>
    </r>
  </si>
  <si>
    <t>Estimate depends on your group's preferences</t>
  </si>
  <si>
    <t>Total per guest staying at the villa (USD):</t>
  </si>
  <si>
    <t>Total considering all the villa guests:</t>
  </si>
  <si>
    <t>Step 4. Add it up</t>
  </si>
  <si>
    <t>Collecting gratuity from your guests when they pay for their stay will remove hassle from your departure day, so we recommend adding it now.</t>
  </si>
  <si>
    <t>Villa:</t>
  </si>
  <si>
    <t>Food &amp; Drink:</t>
  </si>
  <si>
    <t>House Staff Gratuity:</t>
  </si>
  <si>
    <t xml:space="preserve">The recommended gratuity for our Bartender/Cleaning/Maintenance House Staff is $10 USD / guest / night. </t>
  </si>
  <si>
    <t>Chef Service Gratuity:</t>
  </si>
  <si>
    <t xml:space="preserve">The recommended gratuity for our chef's team is 15% of the family-style meals you ordered. The Wedding Packages already include gratuity. </t>
  </si>
  <si>
    <t>Total per person:</t>
  </si>
  <si>
    <t>How many people do you expect will pay you this amount?</t>
  </si>
  <si>
    <t>If you charge all of those staying on-site this amount, then it's your guests minus you two. You may want to cover someone else's costs, though, and can adjust accordingly here.</t>
  </si>
  <si>
    <t>Step 5. Managing Payments</t>
  </si>
  <si>
    <r>
      <rPr>
        <rFont val="Arial"/>
        <color theme="1"/>
      </rPr>
      <t xml:space="preserve">Use the chart below to estimate the total cost of your destination wedding experience. 
</t>
    </r>
    <r>
      <rPr>
        <rFont val="Arial"/>
        <b/>
        <color theme="1"/>
      </rPr>
      <t xml:space="preserve">Totals owed to the villa are payable in one lump sum. </t>
    </r>
    <r>
      <rPr>
        <rFont val="Arial"/>
        <color theme="1"/>
      </rPr>
      <t>As such, you must collect payment directly from your guests</t>
    </r>
    <r>
      <rPr>
        <rFont val="Arial"/>
        <b/>
        <color theme="1"/>
      </rPr>
      <t xml:space="preserve">. </t>
    </r>
  </si>
  <si>
    <t>USD Amount*</t>
  </si>
  <si>
    <t>Owed to:</t>
  </si>
  <si>
    <t>Due date:</t>
  </si>
  <si>
    <t>Notes:</t>
  </si>
  <si>
    <t>Stay at the villa</t>
  </si>
  <si>
    <t>Villa</t>
  </si>
  <si>
    <t>Varies depending on the booking platform you use.</t>
  </si>
  <si>
    <t xml:space="preserve">*The invoice for these items will be in MXN per the pricing provided. The exchange rate is calculated on the date of payment, meaning this budget may vary slightly. </t>
  </si>
  <si>
    <t>Regular chef services:*</t>
  </si>
  <si>
    <t>Week before arrival if via Zelle, during stay if in cash</t>
  </si>
  <si>
    <t>Wedding Package for all attendees*</t>
  </si>
  <si>
    <t>See Wedding Package Agreement</t>
  </si>
  <si>
    <t>House Staff gratuity*</t>
  </si>
  <si>
    <t>House Staff</t>
  </si>
  <si>
    <t>On departure day</t>
  </si>
  <si>
    <t>We provide an envelope</t>
  </si>
  <si>
    <t>Chef Service gratuity</t>
  </si>
  <si>
    <t>Chef</t>
  </si>
  <si>
    <t>Budget for extras</t>
  </si>
  <si>
    <t>Varied</t>
  </si>
  <si>
    <t>Bring this in cash, preferably in MXN, to cover shopping and misc expenses.</t>
  </si>
  <si>
    <t>Total cost:</t>
  </si>
  <si>
    <t>Amount covered by guests:</t>
  </si>
  <si>
    <t>Your cost:</t>
  </si>
  <si>
    <t>Here's the breakdown of your cost:</t>
  </si>
  <si>
    <t>Wedding Package for attendees not staying at the villa:</t>
  </si>
  <si>
    <t>Remember to budget for any add-ons!  Reference wedding packages to see what is and is not included.</t>
  </si>
  <si>
    <t>Your proportion of the villa fees:</t>
  </si>
  <si>
    <t>Total:</t>
  </si>
  <si>
    <t>Here's what to communicate to guests staying on-site:</t>
  </si>
  <si>
    <t>You're charing them:</t>
  </si>
  <si>
    <t>per person in total</t>
  </si>
  <si>
    <t>Which is equivalent to:</t>
  </si>
  <si>
    <t>per person per night</t>
  </si>
  <si>
    <t>Remember to explain:</t>
  </si>
  <si>
    <t xml:space="preserve">All rooms have AC and ensuite bathrooms. Included in your stay are welcome drinks, daytime bartending services, daily cleaning, wifi, towels and beautiful amenities. </t>
  </si>
  <si>
    <t>Meals included:</t>
  </si>
  <si>
    <t>As well as the other services and add-ons you've determined.</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</si>
</sst>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yyyy"/>
    <numFmt numFmtId="165" formatCode="&quot;$&quot;#,##0"/>
  </numFmts>
  <fonts count="19">
    <font>
      <sz val="10.0"/>
      <color rgb="FF000000"/>
      <name val="Arial"/>
      <scheme val="minor"/>
    </font>
    <font>
      <i/>
      <color rgb="FF0A3851"/>
      <name val="Arial"/>
    </font>
    <font>
      <color theme="1"/>
      <name val="Arial"/>
    </font>
    <font>
      <b/>
      <sz val="18.0"/>
      <color rgb="FF0A3851"/>
      <name val="Arial"/>
    </font>
    <font>
      <color rgb="FF0A3851"/>
      <name val="Arial"/>
    </font>
    <font>
      <b/>
      <color rgb="FF0A3851"/>
      <name val="Arial"/>
    </font>
    <font>
      <i/>
      <u/>
      <color rgb="FF0A3851"/>
      <name val="Arial"/>
    </font>
    <font>
      <b/>
      <color rgb="FFFFFFFF"/>
      <name val="Arial"/>
    </font>
    <font>
      <b/>
      <sz val="19.0"/>
      <color rgb="FF0A3851"/>
      <name val="Arial"/>
    </font>
    <font>
      <b/>
      <color rgb="FF1155CC"/>
      <name val="Arial"/>
    </font>
    <font>
      <i/>
      <color theme="1"/>
      <name val="Arial"/>
    </font>
    <font>
      <b/>
      <color theme="1"/>
      <name val="Arial"/>
    </font>
    <font>
      <color rgb="FF0000FF"/>
      <name val="Arial"/>
    </font>
    <font>
      <u/>
      <color rgb="FF0000FF"/>
      <name val="Arial"/>
    </font>
    <font>
      <color rgb="FF000000"/>
      <name val="Arial"/>
    </font>
    <font>
      <u/>
      <color rgb="FF0000FF"/>
      <name val="Arial"/>
    </font>
    <font/>
    <font>
      <b/>
      <color rgb="FF0000FF"/>
      <name val="Arial"/>
    </font>
    <font>
      <color rgb="FF0000FF"/>
      <name val="Arial"/>
      <scheme val="minor"/>
    </font>
  </fonts>
  <fills count="4">
    <fill>
      <patternFill patternType="none"/>
    </fill>
    <fill>
      <patternFill patternType="lightGray"/>
    </fill>
    <fill>
      <patternFill patternType="solid">
        <fgColor rgb="FFFFF2CC"/>
        <bgColor rgb="FFFFF2CC"/>
      </patternFill>
    </fill>
    <fill>
      <patternFill patternType="solid">
        <fgColor rgb="FFFFFFFF"/>
        <bgColor rgb="FFFFFFFF"/>
      </patternFill>
    </fill>
  </fills>
  <borders count="4">
    <border/>
    <border>
      <bottom style="thin">
        <color rgb="FF000000"/>
      </bottom>
    </border>
    <border>
      <top style="thin">
        <color rgb="FF000000"/>
      </top>
    </border>
    <border>
      <top style="thin">
        <color rgb="FF000000"/>
      </top>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Alignment="1" applyFont="1">
      <alignment horizontal="left" readingOrder="0" shrinkToFit="0" wrapText="1"/>
    </xf>
    <xf borderId="0" fillId="0" fontId="2" numFmtId="0" xfId="0" applyAlignment="1" applyFont="1">
      <alignment horizontal="left"/>
    </xf>
    <xf borderId="0" fillId="0" fontId="3" numFmtId="0" xfId="0" applyAlignment="1" applyFont="1">
      <alignment horizontal="left" readingOrder="0" shrinkToFit="0" wrapText="1"/>
    </xf>
    <xf borderId="0" fillId="0" fontId="4" numFmtId="0" xfId="0" applyAlignment="1" applyFont="1">
      <alignment horizontal="left" readingOrder="0" shrinkToFit="0" wrapText="1"/>
    </xf>
    <xf borderId="0" fillId="0" fontId="2" numFmtId="0" xfId="0" applyAlignment="1" applyFont="1">
      <alignment horizontal="left" readingOrder="0"/>
    </xf>
    <xf borderId="0" fillId="0" fontId="5" numFmtId="0" xfId="0" applyAlignment="1" applyFont="1">
      <alignment horizontal="left" readingOrder="0" shrinkToFit="0" wrapText="1"/>
    </xf>
    <xf borderId="0" fillId="2" fontId="4" numFmtId="0" xfId="0" applyAlignment="1" applyFill="1" applyFont="1">
      <alignment horizontal="left" readingOrder="0" shrinkToFit="0" wrapText="1"/>
    </xf>
    <xf borderId="0" fillId="2" fontId="4" numFmtId="164" xfId="0" applyAlignment="1" applyFont="1" applyNumberFormat="1">
      <alignment horizontal="left" readingOrder="0" shrinkToFit="0" wrapText="1"/>
    </xf>
    <xf borderId="0" fillId="0" fontId="1" numFmtId="0" xfId="0" applyAlignment="1" applyFont="1">
      <alignment horizontal="left" readingOrder="0" shrinkToFit="0" wrapText="1"/>
    </xf>
    <xf borderId="0" fillId="2" fontId="4" numFmtId="165" xfId="0" applyAlignment="1" applyFont="1" applyNumberFormat="1">
      <alignment horizontal="left" readingOrder="0" shrinkToFit="0" wrapText="1"/>
    </xf>
    <xf borderId="0" fillId="0" fontId="6" numFmtId="0" xfId="0" applyAlignment="1" applyFont="1">
      <alignment horizontal="left" readingOrder="0" shrinkToFit="0" wrapText="1"/>
    </xf>
    <xf borderId="0" fillId="0" fontId="4" numFmtId="0" xfId="0" applyAlignment="1" applyFont="1">
      <alignment horizontal="left" readingOrder="0" shrinkToFit="0" wrapText="1"/>
    </xf>
    <xf borderId="0" fillId="0" fontId="1" numFmtId="0" xfId="0" applyAlignment="1" applyFont="1">
      <alignment horizontal="left" readingOrder="0" shrinkToFit="0" wrapText="1"/>
    </xf>
    <xf borderId="0" fillId="0" fontId="7" numFmtId="0" xfId="0" applyAlignment="1" applyFont="1">
      <alignment horizontal="left" readingOrder="0" shrinkToFit="0" wrapText="1"/>
    </xf>
    <xf borderId="0" fillId="0" fontId="8" numFmtId="0" xfId="0" applyAlignment="1" applyFont="1">
      <alignment horizontal="left" readingOrder="0" shrinkToFit="0" wrapText="1"/>
    </xf>
    <xf borderId="0" fillId="0" fontId="4" numFmtId="0" xfId="0" applyAlignment="1" applyFont="1">
      <alignment horizontal="left" readingOrder="0" shrinkToFit="0" wrapText="1"/>
    </xf>
    <xf borderId="0" fillId="0" fontId="9" numFmtId="165" xfId="0" applyAlignment="1" applyFont="1" applyNumberFormat="1">
      <alignment horizontal="left" readingOrder="0" shrinkToFit="0" wrapText="1"/>
    </xf>
    <xf borderId="0" fillId="0" fontId="10" numFmtId="0" xfId="0" applyAlignment="1" applyFont="1">
      <alignment readingOrder="0" shrinkToFit="0" vertical="center" wrapText="1"/>
    </xf>
    <xf borderId="0" fillId="0" fontId="2" numFmtId="0" xfId="0" applyAlignment="1" applyFont="1">
      <alignment horizontal="left" readingOrder="0" shrinkToFit="0" vertical="top" wrapText="1"/>
    </xf>
    <xf borderId="0" fillId="0" fontId="11" numFmtId="0" xfId="0" applyAlignment="1" applyFont="1">
      <alignment horizontal="left"/>
    </xf>
    <xf borderId="0" fillId="3" fontId="11" numFmtId="0" xfId="0" applyAlignment="1" applyFill="1" applyFont="1">
      <alignment horizontal="left" readingOrder="0" shrinkToFit="0" wrapText="1"/>
    </xf>
    <xf borderId="0" fillId="0" fontId="11" numFmtId="0" xfId="0" applyAlignment="1" applyFont="1">
      <alignment horizontal="left" readingOrder="0" shrinkToFit="0" vertical="bottom" wrapText="1"/>
    </xf>
    <xf borderId="0" fillId="0" fontId="11" numFmtId="0" xfId="0" applyAlignment="1" applyFont="1">
      <alignment horizontal="left" readingOrder="0" shrinkToFit="0" wrapText="1"/>
    </xf>
    <xf borderId="0" fillId="3" fontId="11" numFmtId="0" xfId="0" applyAlignment="1" applyFont="1">
      <alignment horizontal="left" readingOrder="0" shrinkToFit="0" vertical="bottom" wrapText="1"/>
    </xf>
    <xf borderId="0" fillId="0" fontId="2" numFmtId="0" xfId="0" applyAlignment="1" applyFont="1">
      <alignment horizontal="left" readingOrder="0" shrinkToFit="0" wrapText="1"/>
    </xf>
    <xf borderId="0" fillId="2" fontId="2" numFmtId="0" xfId="0" applyAlignment="1" applyFont="1">
      <alignment horizontal="left" shrinkToFit="0" vertical="bottom" wrapText="1"/>
    </xf>
    <xf borderId="0" fillId="2" fontId="2" numFmtId="165" xfId="0" applyAlignment="1" applyFont="1" applyNumberFormat="1">
      <alignment horizontal="left" readingOrder="0" shrinkToFit="0" wrapText="1"/>
    </xf>
    <xf borderId="0" fillId="0" fontId="12" numFmtId="165" xfId="0" applyAlignment="1" applyFont="1" applyNumberFormat="1">
      <alignment horizontal="left" readingOrder="0" shrinkToFit="0" wrapText="1"/>
    </xf>
    <xf borderId="0" fillId="0" fontId="12" numFmtId="165" xfId="0" applyAlignment="1" applyFont="1" applyNumberFormat="1">
      <alignment horizontal="left" shrinkToFit="0" wrapText="1"/>
    </xf>
    <xf borderId="0" fillId="0" fontId="13" numFmtId="165" xfId="0" applyAlignment="1" applyFont="1" applyNumberFormat="1">
      <alignment horizontal="left" readingOrder="0" vertical="bottom"/>
    </xf>
    <xf borderId="0" fillId="2" fontId="2" numFmtId="0" xfId="0" applyAlignment="1" applyFont="1">
      <alignment horizontal="left" readingOrder="0" shrinkToFit="0" vertical="bottom" wrapText="1"/>
    </xf>
    <xf borderId="0" fillId="0" fontId="2" numFmtId="165" xfId="0" applyAlignment="1" applyFont="1" applyNumberFormat="1">
      <alignment horizontal="left" readingOrder="0" shrinkToFit="0" vertical="bottom" wrapText="1"/>
    </xf>
    <xf borderId="0" fillId="0" fontId="2" numFmtId="165" xfId="0" applyAlignment="1" applyFont="1" applyNumberFormat="1">
      <alignment horizontal="left" readingOrder="0" shrinkToFit="0" wrapText="1"/>
    </xf>
    <xf borderId="0" fillId="2" fontId="14" numFmtId="165" xfId="0" applyAlignment="1" applyFont="1" applyNumberFormat="1">
      <alignment horizontal="left" readingOrder="0" shrinkToFit="0" wrapText="1"/>
    </xf>
    <xf borderId="0" fillId="3" fontId="15" numFmtId="0" xfId="0" applyAlignment="1" applyFont="1">
      <alignment horizontal="left" readingOrder="0" vertical="bottom"/>
    </xf>
    <xf borderId="0" fillId="0" fontId="2" numFmtId="165" xfId="0" applyAlignment="1" applyFont="1" applyNumberFormat="1">
      <alignment horizontal="left" shrinkToFit="0" vertical="bottom" wrapText="1"/>
    </xf>
    <xf borderId="0" fillId="0" fontId="2" numFmtId="165" xfId="0" applyAlignment="1" applyFont="1" applyNumberFormat="1">
      <alignment horizontal="left" shrinkToFit="0" wrapText="1"/>
    </xf>
    <xf borderId="1" fillId="2" fontId="14" numFmtId="165" xfId="0" applyAlignment="1" applyBorder="1" applyFont="1" applyNumberFormat="1">
      <alignment horizontal="left" readingOrder="0" shrinkToFit="0" wrapText="1"/>
    </xf>
    <xf borderId="1" fillId="0" fontId="2" numFmtId="0" xfId="0" applyAlignment="1" applyBorder="1" applyFont="1">
      <alignment horizontal="left" readingOrder="0" shrinkToFit="0" wrapText="1"/>
    </xf>
    <xf borderId="1" fillId="0" fontId="16" numFmtId="0" xfId="0" applyBorder="1" applyFont="1"/>
    <xf borderId="2" fillId="0" fontId="11" numFmtId="0" xfId="0" applyAlignment="1" applyBorder="1" applyFont="1">
      <alignment horizontal="left" readingOrder="0"/>
    </xf>
    <xf borderId="2" fillId="0" fontId="2" numFmtId="0" xfId="0" applyAlignment="1" applyBorder="1" applyFont="1">
      <alignment horizontal="left"/>
    </xf>
    <xf borderId="2" fillId="0" fontId="2" numFmtId="165" xfId="0" applyAlignment="1" applyBorder="1" applyFont="1" applyNumberFormat="1">
      <alignment horizontal="left" shrinkToFit="0" wrapText="1"/>
    </xf>
    <xf borderId="2" fillId="0" fontId="12" numFmtId="165" xfId="0" applyAlignment="1" applyBorder="1" applyFont="1" applyNumberFormat="1">
      <alignment horizontal="left" shrinkToFit="0" wrapText="1"/>
    </xf>
    <xf borderId="0" fillId="0" fontId="12" numFmtId="165" xfId="0" applyAlignment="1" applyFont="1" applyNumberFormat="1">
      <alignment horizontal="left"/>
    </xf>
    <xf borderId="0" fillId="0" fontId="10" numFmtId="0" xfId="0" applyAlignment="1" applyFont="1">
      <alignment horizontal="left" readingOrder="0" shrinkToFit="0" wrapText="1"/>
    </xf>
    <xf borderId="3" fillId="0" fontId="2" numFmtId="0" xfId="0" applyAlignment="1" applyBorder="1" applyFont="1">
      <alignment horizontal="left" readingOrder="0"/>
    </xf>
    <xf borderId="3" fillId="0" fontId="17" numFmtId="165" xfId="0" applyAlignment="1" applyBorder="1" applyFont="1" applyNumberFormat="1">
      <alignment horizontal="left"/>
    </xf>
    <xf borderId="0" fillId="0" fontId="11" numFmtId="0" xfId="0" applyAlignment="1" applyFont="1">
      <alignment horizontal="left" readingOrder="0"/>
    </xf>
    <xf borderId="0" fillId="2" fontId="2" numFmtId="0" xfId="0" applyAlignment="1" applyFont="1">
      <alignment horizontal="left"/>
    </xf>
    <xf borderId="0" fillId="0" fontId="2" numFmtId="0" xfId="0" applyAlignment="1" applyFont="1">
      <alignment horizontal="left" readingOrder="0" shrinkToFit="0" vertical="top" wrapText="1"/>
    </xf>
    <xf borderId="2" fillId="0" fontId="2" numFmtId="0" xfId="0" applyAlignment="1" applyBorder="1" applyFont="1">
      <alignment horizontal="left" readingOrder="0"/>
    </xf>
    <xf borderId="2" fillId="0" fontId="12" numFmtId="165" xfId="0" applyAlignment="1" applyBorder="1" applyFont="1" applyNumberFormat="1">
      <alignment horizontal="left"/>
    </xf>
    <xf borderId="2" fillId="0" fontId="2" numFmtId="0" xfId="0" applyAlignment="1" applyBorder="1" applyFont="1">
      <alignment horizontal="left" readingOrder="0" shrinkToFit="0" wrapText="1"/>
    </xf>
    <xf borderId="2" fillId="0" fontId="16" numFmtId="0" xfId="0" applyBorder="1" applyFont="1"/>
    <xf borderId="0" fillId="0" fontId="18" numFmtId="165" xfId="0" applyAlignment="1" applyFont="1" applyNumberFormat="1">
      <alignment horizontal="left"/>
    </xf>
    <xf borderId="0" fillId="0" fontId="12" numFmtId="165" xfId="0" applyAlignment="1" applyFont="1" applyNumberFormat="1">
      <alignment horizontal="left" readingOrder="0"/>
    </xf>
    <xf borderId="2" fillId="0" fontId="17" numFmtId="165" xfId="0" applyAlignment="1" applyBorder="1" applyFont="1" applyNumberFormat="1">
      <alignment horizontal="left"/>
    </xf>
    <xf borderId="1" fillId="0" fontId="2" numFmtId="0" xfId="0" applyAlignment="1" applyBorder="1" applyFont="1">
      <alignment horizontal="left" readingOrder="0"/>
    </xf>
    <xf borderId="1" fillId="0" fontId="12" numFmtId="165" xfId="0" applyAlignment="1" applyBorder="1" applyFont="1" applyNumberFormat="1">
      <alignment horizontal="left"/>
    </xf>
    <xf borderId="0" fillId="0" fontId="17" numFmtId="165" xfId="0" applyAlignment="1" applyFont="1" applyNumberFormat="1">
      <alignment horizontal="left"/>
    </xf>
    <xf borderId="0" fillId="0" fontId="2" numFmtId="165" xfId="0" applyAlignment="1" applyFont="1" applyNumberFormat="1">
      <alignment horizontal="left"/>
    </xf>
    <xf borderId="1" fillId="0" fontId="11" numFmtId="0" xfId="0" applyAlignment="1" applyBorder="1" applyFont="1">
      <alignment horizontal="left" readingOrder="0"/>
    </xf>
    <xf borderId="1" fillId="0" fontId="2" numFmtId="0" xfId="0" applyAlignment="1" applyBorder="1" applyFont="1">
      <alignment horizontal="left"/>
    </xf>
    <xf borderId="0" fillId="0" fontId="10" numFmtId="0" xfId="0" applyAlignment="1" applyFont="1">
      <alignment horizontal="left" readingOrder="0" shrinkToFit="0" wrapText="1"/>
    </xf>
    <xf borderId="0" fillId="0" fontId="2" numFmtId="0" xfId="0" applyAlignment="1" applyFont="1">
      <alignment horizontal="left" readingOrder="0" shrinkToFit="0" wrapText="0"/>
    </xf>
    <xf borderId="0" fillId="0" fontId="2" numFmtId="0" xfId="0" applyAlignment="1" applyFont="1">
      <alignment shrinkToFit="0" wrapText="1"/>
    </xf>
    <xf borderId="0" fillId="0" fontId="12"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villatayrona.mx/reserve" TargetMode="External"/><Relationship Id="rId2" Type="http://schemas.openxmlformats.org/officeDocument/2006/relationships/hyperlink" Target="http://xe.com/" TargetMode="External"/><Relationship Id="rId3" Type="http://schemas.openxmlformats.org/officeDocument/2006/relationships/hyperlink" Target="http://villatayrona.mx/groups" TargetMode="External"/><Relationship Id="rId4" Type="http://schemas.openxmlformats.org/officeDocument/2006/relationships/hyperlink" Target="http://villatayrona.mx/groups" TargetMode="External"/><Relationship Id="rId5" Type="http://schemas.openxmlformats.org/officeDocument/2006/relationships/hyperlink" Target="http://villatayrona.mx/groups" TargetMode="External"/><Relationship Id="rId6" Type="http://schemas.openxmlformats.org/officeDocument/2006/relationships/hyperlink" Target="http://villatayrona.mx/weddings" TargetMode="External"/><Relationship Id="rId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2.13"/>
    <col customWidth="1" min="2" max="2" width="14.88"/>
    <col customWidth="1" min="3" max="3" width="15.25"/>
    <col customWidth="1" min="4" max="4" width="12.75"/>
    <col customWidth="1" min="5" max="5" width="10.38"/>
    <col customWidth="1" min="6" max="6" width="11.88"/>
    <col customWidth="1" min="7" max="7" width="11.0"/>
    <col customWidth="1" min="8" max="8" width="7.63"/>
  </cols>
  <sheetData>
    <row r="1">
      <c r="A1" s="1" t="s">
        <v>0</v>
      </c>
      <c r="I1" s="2"/>
      <c r="J1" s="2"/>
      <c r="K1" s="2"/>
      <c r="L1" s="2"/>
      <c r="M1" s="2"/>
      <c r="N1" s="2"/>
      <c r="O1" s="2"/>
      <c r="P1" s="2"/>
      <c r="Q1" s="2"/>
      <c r="R1" s="2"/>
      <c r="S1" s="2"/>
      <c r="T1" s="2"/>
      <c r="U1" s="2"/>
      <c r="V1" s="2"/>
      <c r="W1" s="2"/>
      <c r="X1" s="2"/>
      <c r="Y1" s="2"/>
    </row>
    <row r="2">
      <c r="A2" s="3"/>
      <c r="B2" s="3"/>
      <c r="C2" s="3"/>
      <c r="D2" s="3"/>
      <c r="E2" s="3"/>
      <c r="F2" s="3"/>
      <c r="G2" s="3"/>
      <c r="H2" s="3"/>
      <c r="I2" s="2"/>
      <c r="J2" s="2"/>
      <c r="K2" s="2"/>
      <c r="L2" s="2"/>
      <c r="M2" s="2"/>
      <c r="N2" s="2"/>
      <c r="O2" s="2"/>
      <c r="P2" s="2"/>
      <c r="Q2" s="2"/>
      <c r="R2" s="2"/>
      <c r="S2" s="2"/>
      <c r="T2" s="2"/>
      <c r="U2" s="2"/>
      <c r="V2" s="2"/>
      <c r="W2" s="2"/>
      <c r="X2" s="2"/>
      <c r="Y2" s="2"/>
    </row>
    <row r="3">
      <c r="A3" s="3" t="s">
        <v>1</v>
      </c>
      <c r="H3" s="3"/>
      <c r="I3" s="2"/>
      <c r="J3" s="2"/>
      <c r="K3" s="2"/>
      <c r="L3" s="2"/>
      <c r="M3" s="2"/>
      <c r="N3" s="2"/>
      <c r="O3" s="2"/>
      <c r="P3" s="2"/>
      <c r="Q3" s="2"/>
      <c r="R3" s="2"/>
      <c r="S3" s="2"/>
      <c r="T3" s="2"/>
      <c r="U3" s="2"/>
      <c r="V3" s="2"/>
      <c r="W3" s="2"/>
      <c r="X3" s="2"/>
      <c r="Y3" s="2"/>
    </row>
    <row r="4">
      <c r="A4" s="4" t="s">
        <v>2</v>
      </c>
      <c r="G4" s="5"/>
      <c r="H4" s="5"/>
      <c r="I4" s="2"/>
      <c r="J4" s="2"/>
      <c r="K4" s="2"/>
      <c r="L4" s="2"/>
      <c r="M4" s="2"/>
      <c r="N4" s="2"/>
      <c r="O4" s="2"/>
      <c r="P4" s="2"/>
      <c r="Q4" s="2"/>
      <c r="R4" s="2"/>
      <c r="S4" s="2"/>
      <c r="T4" s="2"/>
      <c r="U4" s="2"/>
      <c r="V4" s="2"/>
      <c r="W4" s="2"/>
      <c r="X4" s="2"/>
      <c r="Y4" s="2"/>
    </row>
    <row r="5">
      <c r="A5" s="6" t="s">
        <v>3</v>
      </c>
      <c r="B5" s="7" t="s">
        <v>4</v>
      </c>
      <c r="C5" s="6"/>
      <c r="D5" s="6"/>
      <c r="E5" s="6"/>
      <c r="F5" s="6"/>
      <c r="G5" s="5"/>
      <c r="H5" s="5"/>
      <c r="I5" s="2"/>
      <c r="J5" s="2"/>
      <c r="K5" s="2"/>
      <c r="L5" s="2"/>
      <c r="M5" s="2"/>
      <c r="N5" s="2"/>
      <c r="O5" s="2"/>
      <c r="P5" s="2"/>
      <c r="Q5" s="2"/>
      <c r="R5" s="2"/>
      <c r="S5" s="2"/>
      <c r="T5" s="2"/>
      <c r="U5" s="2"/>
      <c r="V5" s="2"/>
      <c r="W5" s="2"/>
      <c r="X5" s="2"/>
      <c r="Y5" s="2"/>
    </row>
    <row r="6">
      <c r="A6" s="6" t="s">
        <v>5</v>
      </c>
      <c r="B6" s="8">
        <v>46296.0</v>
      </c>
      <c r="C6" s="6"/>
      <c r="D6" s="6"/>
      <c r="E6" s="6"/>
      <c r="F6" s="6"/>
      <c r="G6" s="5"/>
      <c r="H6" s="5"/>
      <c r="I6" s="2"/>
      <c r="J6" s="2"/>
      <c r="K6" s="2"/>
      <c r="L6" s="2"/>
      <c r="M6" s="2"/>
      <c r="N6" s="2"/>
      <c r="O6" s="2"/>
      <c r="P6" s="2"/>
      <c r="Q6" s="2"/>
      <c r="R6" s="2"/>
      <c r="S6" s="2"/>
      <c r="T6" s="2"/>
      <c r="U6" s="2"/>
      <c r="V6" s="2"/>
      <c r="W6" s="2"/>
      <c r="X6" s="2"/>
      <c r="Y6" s="2"/>
    </row>
    <row r="7">
      <c r="A7" s="6" t="s">
        <v>6</v>
      </c>
      <c r="B7" s="8">
        <v>46300.0</v>
      </c>
      <c r="C7" s="6"/>
      <c r="D7" s="6"/>
      <c r="E7" s="6"/>
      <c r="F7" s="6"/>
      <c r="G7" s="5"/>
      <c r="H7" s="5"/>
      <c r="I7" s="2"/>
      <c r="J7" s="2"/>
      <c r="K7" s="2"/>
      <c r="L7" s="2"/>
      <c r="M7" s="2"/>
      <c r="N7" s="2"/>
      <c r="O7" s="2"/>
      <c r="P7" s="2"/>
      <c r="Q7" s="2"/>
      <c r="R7" s="2"/>
      <c r="S7" s="2"/>
      <c r="T7" s="2"/>
      <c r="U7" s="2"/>
      <c r="V7" s="2"/>
      <c r="W7" s="2"/>
      <c r="X7" s="2"/>
      <c r="Y7" s="2"/>
    </row>
    <row r="8">
      <c r="A8" s="6" t="s">
        <v>7</v>
      </c>
      <c r="B8" s="7">
        <f>B7-B6</f>
        <v>4</v>
      </c>
      <c r="C8" s="6"/>
      <c r="D8" s="6"/>
      <c r="E8" s="6"/>
      <c r="F8" s="6"/>
      <c r="G8" s="5"/>
      <c r="H8" s="5"/>
      <c r="I8" s="2"/>
      <c r="J8" s="2"/>
      <c r="K8" s="2"/>
      <c r="L8" s="2"/>
      <c r="M8" s="2"/>
      <c r="N8" s="2"/>
      <c r="O8" s="2"/>
      <c r="P8" s="2"/>
      <c r="Q8" s="2"/>
      <c r="R8" s="2"/>
      <c r="S8" s="2"/>
      <c r="T8" s="2"/>
      <c r="U8" s="2"/>
      <c r="V8" s="2"/>
      <c r="W8" s="2"/>
      <c r="X8" s="2"/>
      <c r="Y8" s="2"/>
    </row>
    <row r="9">
      <c r="A9" s="6" t="s">
        <v>8</v>
      </c>
      <c r="B9" s="7">
        <v>24.0</v>
      </c>
      <c r="C9" s="9" t="s">
        <v>9</v>
      </c>
      <c r="I9" s="2"/>
      <c r="J9" s="2"/>
      <c r="K9" s="2"/>
      <c r="L9" s="2"/>
      <c r="M9" s="2"/>
      <c r="N9" s="2"/>
      <c r="O9" s="2"/>
      <c r="P9" s="2"/>
      <c r="Q9" s="2"/>
      <c r="R9" s="2"/>
      <c r="S9" s="2"/>
      <c r="T9" s="2"/>
      <c r="U9" s="2"/>
      <c r="V9" s="2"/>
      <c r="W9" s="2"/>
      <c r="X9" s="2"/>
      <c r="Y9" s="2"/>
    </row>
    <row r="10">
      <c r="A10" s="6" t="s">
        <v>10</v>
      </c>
      <c r="B10" s="10">
        <v>6542.0</v>
      </c>
      <c r="C10" s="11" t="s">
        <v>11</v>
      </c>
      <c r="I10" s="2"/>
      <c r="J10" s="2"/>
      <c r="K10" s="2"/>
      <c r="L10" s="2"/>
      <c r="M10" s="2"/>
      <c r="N10" s="2"/>
      <c r="O10" s="2"/>
      <c r="P10" s="2"/>
      <c r="Q10" s="2"/>
      <c r="R10" s="2"/>
      <c r="S10" s="2"/>
      <c r="T10" s="2"/>
      <c r="U10" s="2"/>
      <c r="V10" s="2"/>
      <c r="W10" s="2"/>
      <c r="X10" s="2"/>
      <c r="Y10" s="2"/>
    </row>
    <row r="11">
      <c r="A11" s="6" t="s">
        <v>12</v>
      </c>
      <c r="B11" s="7">
        <v>17.0</v>
      </c>
      <c r="C11" s="11" t="s">
        <v>13</v>
      </c>
      <c r="H11" s="12"/>
      <c r="I11" s="2"/>
      <c r="J11" s="2"/>
      <c r="K11" s="2"/>
      <c r="L11" s="2"/>
      <c r="M11" s="2"/>
      <c r="N11" s="2"/>
      <c r="O11" s="2"/>
      <c r="P11" s="2"/>
      <c r="Q11" s="2"/>
      <c r="R11" s="2"/>
      <c r="S11" s="2"/>
      <c r="T11" s="2"/>
      <c r="U11" s="2"/>
      <c r="V11" s="2"/>
      <c r="W11" s="2"/>
      <c r="X11" s="2"/>
      <c r="Y11" s="2"/>
    </row>
    <row r="12">
      <c r="A12" s="6" t="s">
        <v>14</v>
      </c>
      <c r="B12" s="7">
        <v>28.0</v>
      </c>
      <c r="C12" s="13" t="s">
        <v>15</v>
      </c>
      <c r="I12" s="2"/>
      <c r="J12" s="2"/>
      <c r="K12" s="2"/>
      <c r="L12" s="2"/>
      <c r="M12" s="2"/>
      <c r="N12" s="2"/>
      <c r="O12" s="2"/>
      <c r="P12" s="2"/>
      <c r="Q12" s="2"/>
      <c r="R12" s="2"/>
      <c r="S12" s="2"/>
      <c r="T12" s="2"/>
      <c r="U12" s="2"/>
      <c r="V12" s="2"/>
      <c r="W12" s="2"/>
      <c r="X12" s="2"/>
      <c r="Y12" s="2"/>
    </row>
    <row r="13">
      <c r="A13" s="6"/>
      <c r="B13" s="6"/>
      <c r="C13" s="6"/>
      <c r="D13" s="14" t="s">
        <v>16</v>
      </c>
      <c r="E13" s="6"/>
      <c r="F13" s="6"/>
      <c r="G13" s="5"/>
      <c r="H13" s="5"/>
      <c r="I13" s="2"/>
      <c r="J13" s="2"/>
      <c r="K13" s="2"/>
      <c r="L13" s="2"/>
      <c r="M13" s="2"/>
      <c r="N13" s="2"/>
      <c r="O13" s="2"/>
      <c r="P13" s="2"/>
      <c r="Q13" s="2"/>
      <c r="R13" s="2"/>
      <c r="S13" s="2"/>
      <c r="T13" s="2"/>
      <c r="U13" s="2"/>
      <c r="V13" s="2"/>
      <c r="W13" s="2"/>
      <c r="X13" s="2"/>
      <c r="Y13" s="2"/>
    </row>
    <row r="14">
      <c r="A14" s="15" t="s">
        <v>17</v>
      </c>
      <c r="H14" s="15"/>
      <c r="I14" s="2"/>
      <c r="J14" s="2"/>
      <c r="K14" s="2"/>
      <c r="L14" s="2"/>
      <c r="M14" s="2"/>
      <c r="N14" s="2"/>
      <c r="O14" s="2"/>
      <c r="P14" s="2"/>
      <c r="Q14" s="2"/>
      <c r="R14" s="2"/>
      <c r="S14" s="2"/>
      <c r="T14" s="2"/>
      <c r="U14" s="2"/>
      <c r="V14" s="2"/>
      <c r="W14" s="2"/>
      <c r="X14" s="2"/>
      <c r="Y14" s="2"/>
    </row>
    <row r="15">
      <c r="A15" s="16" t="s">
        <v>18</v>
      </c>
      <c r="I15" s="2"/>
      <c r="J15" s="2"/>
      <c r="K15" s="2"/>
      <c r="L15" s="2"/>
      <c r="M15" s="2"/>
      <c r="N15" s="2"/>
      <c r="O15" s="2"/>
      <c r="P15" s="2"/>
      <c r="Q15" s="2"/>
      <c r="R15" s="2"/>
      <c r="S15" s="2"/>
      <c r="T15" s="2"/>
      <c r="U15" s="2"/>
      <c r="V15" s="2"/>
      <c r="W15" s="2"/>
      <c r="X15" s="2"/>
      <c r="Y15" s="2"/>
    </row>
    <row r="16">
      <c r="A16" s="6"/>
      <c r="B16" s="6"/>
      <c r="C16" s="17"/>
      <c r="D16" s="16"/>
      <c r="E16" s="16"/>
      <c r="F16" s="16"/>
      <c r="G16" s="16"/>
      <c r="H16" s="16"/>
      <c r="I16" s="2"/>
      <c r="J16" s="2"/>
      <c r="K16" s="2"/>
      <c r="L16" s="2"/>
      <c r="M16" s="2"/>
      <c r="N16" s="2"/>
      <c r="O16" s="2"/>
      <c r="P16" s="2"/>
      <c r="Q16" s="2"/>
      <c r="R16" s="2"/>
      <c r="S16" s="2"/>
      <c r="T16" s="2"/>
      <c r="U16" s="2"/>
      <c r="V16" s="2"/>
      <c r="W16" s="2"/>
      <c r="X16" s="2"/>
      <c r="Y16" s="2"/>
    </row>
    <row r="17">
      <c r="A17" s="6" t="s">
        <v>19</v>
      </c>
      <c r="C17" s="17">
        <f>B10/B8/B9</f>
        <v>68.14583333</v>
      </c>
      <c r="D17" s="16"/>
      <c r="H17" s="16"/>
      <c r="I17" s="2"/>
      <c r="J17" s="2"/>
      <c r="K17" s="2"/>
      <c r="L17" s="2"/>
      <c r="M17" s="2"/>
      <c r="N17" s="2"/>
      <c r="O17" s="2"/>
      <c r="P17" s="2"/>
      <c r="Q17" s="2"/>
      <c r="R17" s="2"/>
      <c r="S17" s="2"/>
      <c r="T17" s="2"/>
      <c r="U17" s="2"/>
      <c r="V17" s="2"/>
      <c r="W17" s="2"/>
      <c r="X17" s="2"/>
      <c r="Y17" s="2"/>
    </row>
    <row r="18">
      <c r="A18" s="18"/>
      <c r="I18" s="2"/>
      <c r="J18" s="2"/>
      <c r="K18" s="2"/>
      <c r="L18" s="2"/>
      <c r="M18" s="2"/>
      <c r="N18" s="2"/>
      <c r="O18" s="2"/>
      <c r="P18" s="2"/>
      <c r="Q18" s="2"/>
      <c r="R18" s="2"/>
      <c r="S18" s="2"/>
      <c r="T18" s="2"/>
      <c r="U18" s="2"/>
      <c r="V18" s="2"/>
      <c r="W18" s="2"/>
      <c r="X18" s="2"/>
      <c r="Y18" s="2"/>
    </row>
    <row r="19">
      <c r="A19" s="15" t="s">
        <v>20</v>
      </c>
      <c r="H19" s="15"/>
      <c r="I19" s="2"/>
      <c r="J19" s="2"/>
      <c r="K19" s="2"/>
      <c r="L19" s="2"/>
      <c r="M19" s="2"/>
      <c r="N19" s="2"/>
      <c r="O19" s="2"/>
      <c r="P19" s="2"/>
      <c r="Q19" s="2"/>
      <c r="R19" s="2"/>
      <c r="S19" s="2"/>
      <c r="T19" s="2"/>
      <c r="U19" s="2"/>
      <c r="V19" s="2"/>
      <c r="W19" s="2"/>
      <c r="X19" s="2"/>
      <c r="Y19" s="2"/>
    </row>
    <row r="20">
      <c r="A20" s="19" t="s">
        <v>21</v>
      </c>
      <c r="I20" s="2"/>
      <c r="J20" s="2"/>
      <c r="K20" s="2"/>
      <c r="L20" s="2"/>
      <c r="M20" s="2"/>
      <c r="N20" s="2"/>
      <c r="O20" s="2"/>
      <c r="P20" s="2"/>
      <c r="Q20" s="2"/>
      <c r="R20" s="2"/>
      <c r="S20" s="2"/>
      <c r="T20" s="2"/>
      <c r="U20" s="2"/>
      <c r="V20" s="2"/>
      <c r="W20" s="2"/>
      <c r="X20" s="2"/>
      <c r="Y20" s="2"/>
    </row>
    <row r="21">
      <c r="I21" s="2"/>
      <c r="J21" s="2"/>
      <c r="K21" s="2"/>
      <c r="L21" s="2"/>
      <c r="M21" s="2"/>
      <c r="N21" s="2"/>
      <c r="O21" s="2"/>
      <c r="P21" s="2"/>
      <c r="Q21" s="2"/>
      <c r="R21" s="2"/>
      <c r="S21" s="2"/>
      <c r="T21" s="2"/>
      <c r="U21" s="2"/>
      <c r="V21" s="2"/>
      <c r="W21" s="2"/>
      <c r="X21" s="2"/>
      <c r="Y21" s="2"/>
    </row>
    <row r="22" ht="75.0" customHeight="1">
      <c r="I22" s="2"/>
      <c r="J22" s="2"/>
      <c r="K22" s="2"/>
      <c r="L22" s="2"/>
      <c r="M22" s="2"/>
      <c r="N22" s="2"/>
      <c r="O22" s="2"/>
      <c r="P22" s="2"/>
      <c r="Q22" s="2"/>
      <c r="R22" s="2"/>
      <c r="S22" s="2"/>
      <c r="T22" s="2"/>
      <c r="U22" s="2"/>
      <c r="V22" s="2"/>
      <c r="W22" s="2"/>
      <c r="X22" s="2"/>
      <c r="Y22" s="2"/>
    </row>
    <row r="23">
      <c r="A23" s="20"/>
      <c r="B23" s="21"/>
      <c r="C23" s="22" t="s">
        <v>22</v>
      </c>
      <c r="D23" s="23" t="s">
        <v>23</v>
      </c>
      <c r="E23" s="23" t="s">
        <v>24</v>
      </c>
      <c r="F23" s="23" t="s">
        <v>25</v>
      </c>
      <c r="G23" s="24" t="s">
        <v>26</v>
      </c>
      <c r="I23" s="2"/>
      <c r="J23" s="2"/>
      <c r="K23" s="2"/>
      <c r="L23" s="2"/>
      <c r="M23" s="2"/>
      <c r="N23" s="2"/>
      <c r="O23" s="2"/>
      <c r="P23" s="2"/>
      <c r="Q23" s="2"/>
      <c r="R23" s="2"/>
      <c r="S23" s="2"/>
      <c r="T23" s="2"/>
      <c r="U23" s="2"/>
      <c r="V23" s="2"/>
      <c r="W23" s="2"/>
      <c r="X23" s="2"/>
      <c r="Y23" s="2"/>
    </row>
    <row r="24">
      <c r="A24" s="25" t="s">
        <v>27</v>
      </c>
      <c r="C24" s="26">
        <v>2.0</v>
      </c>
      <c r="D24" s="27">
        <v>400.0</v>
      </c>
      <c r="E24" s="28">
        <f t="shared" ref="E24:E26" si="1">(C24)*D24</f>
        <v>800</v>
      </c>
      <c r="F24" s="29">
        <f t="shared" ref="F24:F27" si="2">E24/$B$11</f>
        <v>47.05882353</v>
      </c>
      <c r="G24" s="30" t="s">
        <v>28</v>
      </c>
      <c r="I24" s="2"/>
      <c r="J24" s="2"/>
      <c r="K24" s="2"/>
      <c r="L24" s="2"/>
      <c r="M24" s="2"/>
      <c r="N24" s="2"/>
      <c r="O24" s="2"/>
      <c r="P24" s="2"/>
      <c r="Q24" s="2"/>
      <c r="R24" s="2"/>
      <c r="S24" s="2"/>
      <c r="T24" s="2"/>
      <c r="U24" s="2"/>
      <c r="V24" s="2"/>
      <c r="W24" s="2"/>
      <c r="X24" s="2"/>
      <c r="Y24" s="2"/>
    </row>
    <row r="25">
      <c r="A25" s="25" t="s">
        <v>29</v>
      </c>
      <c r="C25" s="26">
        <v>0.0</v>
      </c>
      <c r="D25" s="27">
        <v>550.0</v>
      </c>
      <c r="E25" s="28">
        <f t="shared" si="1"/>
        <v>0</v>
      </c>
      <c r="F25" s="29">
        <f t="shared" si="2"/>
        <v>0</v>
      </c>
      <c r="G25" s="30" t="s">
        <v>28</v>
      </c>
      <c r="I25" s="2"/>
      <c r="J25" s="2"/>
      <c r="K25" s="2"/>
      <c r="L25" s="2"/>
      <c r="M25" s="2"/>
      <c r="N25" s="2"/>
      <c r="O25" s="2"/>
      <c r="P25" s="2"/>
      <c r="Q25" s="2"/>
      <c r="R25" s="2"/>
      <c r="S25" s="2"/>
      <c r="T25" s="2"/>
      <c r="U25" s="2"/>
      <c r="V25" s="2"/>
      <c r="W25" s="2"/>
      <c r="X25" s="2"/>
      <c r="Y25" s="2"/>
    </row>
    <row r="26">
      <c r="A26" s="25" t="s">
        <v>30</v>
      </c>
      <c r="C26" s="31">
        <v>2.0</v>
      </c>
      <c r="D26" s="27">
        <v>675.0</v>
      </c>
      <c r="E26" s="28">
        <f t="shared" si="1"/>
        <v>1350</v>
      </c>
      <c r="F26" s="29">
        <f t="shared" si="2"/>
        <v>79.41176471</v>
      </c>
      <c r="G26" s="30" t="s">
        <v>28</v>
      </c>
      <c r="I26" s="2"/>
      <c r="J26" s="2"/>
      <c r="K26" s="2"/>
      <c r="L26" s="2"/>
      <c r="M26" s="2"/>
      <c r="N26" s="2"/>
      <c r="O26" s="2"/>
      <c r="P26" s="2"/>
      <c r="Q26" s="2"/>
      <c r="R26" s="2"/>
      <c r="S26" s="2"/>
      <c r="T26" s="2"/>
      <c r="U26" s="2"/>
      <c r="V26" s="2"/>
      <c r="W26" s="2"/>
      <c r="X26" s="2"/>
      <c r="Y26" s="2"/>
    </row>
    <row r="27">
      <c r="A27" s="25" t="s">
        <v>31</v>
      </c>
      <c r="C27" s="32"/>
      <c r="D27" s="33"/>
      <c r="E27" s="34">
        <v>3500.0</v>
      </c>
      <c r="F27" s="29">
        <f t="shared" si="2"/>
        <v>205.8823529</v>
      </c>
      <c r="G27" s="35" t="s">
        <v>32</v>
      </c>
      <c r="I27" s="2"/>
      <c r="J27" s="2"/>
      <c r="K27" s="2"/>
      <c r="L27" s="2"/>
      <c r="M27" s="2"/>
      <c r="N27" s="2"/>
      <c r="O27" s="2"/>
      <c r="P27" s="2"/>
      <c r="Q27" s="2"/>
      <c r="R27" s="2"/>
      <c r="S27" s="2"/>
      <c r="T27" s="2"/>
      <c r="U27" s="2"/>
      <c r="V27" s="2"/>
      <c r="W27" s="2"/>
      <c r="X27" s="2"/>
      <c r="Y27" s="2"/>
    </row>
    <row r="28">
      <c r="A28" s="25" t="s">
        <v>33</v>
      </c>
      <c r="C28" s="36"/>
      <c r="D28" s="37"/>
      <c r="E28" s="28"/>
      <c r="F28" s="38">
        <v>100.0</v>
      </c>
      <c r="G28" s="39" t="s">
        <v>34</v>
      </c>
      <c r="H28" s="40"/>
      <c r="I28" s="2"/>
      <c r="J28" s="2"/>
      <c r="K28" s="2"/>
      <c r="L28" s="2"/>
      <c r="M28" s="2"/>
      <c r="N28" s="2"/>
      <c r="O28" s="2"/>
      <c r="P28" s="2"/>
      <c r="Q28" s="2"/>
      <c r="R28" s="2"/>
      <c r="S28" s="2"/>
      <c r="T28" s="2"/>
      <c r="U28" s="2"/>
      <c r="V28" s="2"/>
      <c r="W28" s="2"/>
      <c r="X28" s="2"/>
      <c r="Y28" s="2"/>
    </row>
    <row r="29">
      <c r="A29" s="41" t="s">
        <v>35</v>
      </c>
      <c r="B29" s="42"/>
      <c r="C29" s="43"/>
      <c r="D29" s="43"/>
      <c r="E29" s="43"/>
      <c r="F29" s="44">
        <f>SUM(F24:F28)</f>
        <v>432.3529412</v>
      </c>
      <c r="G29" s="2"/>
      <c r="H29" s="2"/>
      <c r="I29" s="2"/>
      <c r="J29" s="2"/>
      <c r="K29" s="2"/>
      <c r="L29" s="2"/>
      <c r="M29" s="2"/>
      <c r="N29" s="2"/>
      <c r="O29" s="2"/>
      <c r="P29" s="2"/>
      <c r="Q29" s="2"/>
      <c r="R29" s="2"/>
      <c r="S29" s="2"/>
      <c r="T29" s="2"/>
      <c r="U29" s="2"/>
      <c r="V29" s="2"/>
      <c r="W29" s="2"/>
      <c r="X29" s="2"/>
      <c r="Y29" s="2"/>
    </row>
    <row r="30">
      <c r="A30" s="5" t="s">
        <v>36</v>
      </c>
      <c r="B30" s="2"/>
      <c r="C30" s="37"/>
      <c r="D30" s="37"/>
      <c r="E30" s="37"/>
      <c r="F30" s="29">
        <f>F29*B9</f>
        <v>10376.47059</v>
      </c>
      <c r="G30" s="2"/>
      <c r="H30" s="2"/>
      <c r="I30" s="2"/>
      <c r="J30" s="2"/>
      <c r="K30" s="2"/>
      <c r="L30" s="2"/>
      <c r="M30" s="2"/>
      <c r="N30" s="2"/>
      <c r="O30" s="2"/>
      <c r="P30" s="2"/>
      <c r="Q30" s="2"/>
      <c r="R30" s="2"/>
      <c r="S30" s="2"/>
      <c r="T30" s="2"/>
      <c r="U30" s="2"/>
      <c r="V30" s="2"/>
      <c r="W30" s="2"/>
      <c r="X30" s="2"/>
      <c r="Y30" s="2"/>
    </row>
    <row r="31">
      <c r="A31" s="5"/>
      <c r="B31" s="2"/>
      <c r="C31" s="2"/>
      <c r="D31" s="2"/>
      <c r="E31" s="2"/>
      <c r="F31" s="2"/>
      <c r="G31" s="2"/>
      <c r="H31" s="2"/>
      <c r="I31" s="2"/>
      <c r="J31" s="2"/>
      <c r="K31" s="2"/>
      <c r="L31" s="2"/>
      <c r="M31" s="2"/>
      <c r="N31" s="2"/>
      <c r="O31" s="2"/>
      <c r="P31" s="2"/>
      <c r="Q31" s="2"/>
      <c r="R31" s="2"/>
      <c r="S31" s="2"/>
      <c r="T31" s="2"/>
      <c r="U31" s="2"/>
      <c r="V31" s="2"/>
      <c r="W31" s="2"/>
      <c r="X31" s="2"/>
      <c r="Y31" s="2"/>
    </row>
    <row r="32">
      <c r="A32" s="15" t="s">
        <v>37</v>
      </c>
      <c r="H32" s="15"/>
      <c r="I32" s="2"/>
      <c r="J32" s="2"/>
      <c r="K32" s="2"/>
      <c r="L32" s="2"/>
      <c r="M32" s="2"/>
      <c r="N32" s="2"/>
      <c r="O32" s="2"/>
      <c r="P32" s="2"/>
      <c r="Q32" s="2"/>
      <c r="R32" s="2"/>
      <c r="S32" s="2"/>
      <c r="T32" s="2"/>
      <c r="U32" s="2"/>
      <c r="V32" s="2"/>
      <c r="W32" s="2"/>
      <c r="X32" s="2"/>
      <c r="Y32" s="2"/>
    </row>
    <row r="33">
      <c r="A33" s="25" t="s">
        <v>38</v>
      </c>
      <c r="I33" s="2"/>
      <c r="J33" s="2"/>
      <c r="K33" s="2"/>
      <c r="L33" s="2"/>
      <c r="M33" s="2"/>
      <c r="N33" s="2"/>
      <c r="O33" s="2"/>
      <c r="P33" s="2"/>
      <c r="Q33" s="2"/>
      <c r="R33" s="2"/>
      <c r="S33" s="2"/>
      <c r="T33" s="2"/>
      <c r="U33" s="2"/>
      <c r="V33" s="2"/>
      <c r="W33" s="2"/>
      <c r="X33" s="2"/>
      <c r="Y33" s="2"/>
    </row>
    <row r="34">
      <c r="I34" s="2"/>
      <c r="J34" s="2"/>
      <c r="K34" s="2"/>
      <c r="L34" s="2"/>
      <c r="M34" s="2"/>
      <c r="N34" s="2"/>
      <c r="O34" s="2"/>
      <c r="P34" s="2"/>
      <c r="Q34" s="2"/>
      <c r="R34" s="2"/>
      <c r="S34" s="2"/>
      <c r="T34" s="2"/>
      <c r="U34" s="2"/>
      <c r="V34" s="2"/>
      <c r="W34" s="2"/>
      <c r="X34" s="2"/>
      <c r="Y34" s="2"/>
    </row>
    <row r="35">
      <c r="A35" s="25"/>
      <c r="B35" s="25"/>
      <c r="C35" s="25"/>
      <c r="D35" s="25"/>
      <c r="E35" s="25"/>
      <c r="F35" s="25"/>
      <c r="G35" s="2"/>
      <c r="H35" s="2"/>
      <c r="I35" s="2"/>
      <c r="J35" s="2"/>
      <c r="K35" s="2"/>
      <c r="L35" s="2"/>
      <c r="M35" s="2"/>
      <c r="N35" s="2"/>
      <c r="O35" s="2"/>
      <c r="P35" s="2"/>
      <c r="Q35" s="2"/>
      <c r="R35" s="2"/>
      <c r="S35" s="2"/>
      <c r="T35" s="2"/>
      <c r="U35" s="2"/>
      <c r="V35" s="2"/>
      <c r="W35" s="2"/>
      <c r="X35" s="2"/>
      <c r="Y35" s="2"/>
    </row>
    <row r="36">
      <c r="A36" s="5" t="s">
        <v>39</v>
      </c>
      <c r="B36" s="45">
        <f>C17*B8</f>
        <v>272.5833333</v>
      </c>
      <c r="C36" s="2"/>
      <c r="D36" s="2"/>
      <c r="E36" s="2"/>
      <c r="F36" s="2"/>
      <c r="G36" s="2"/>
      <c r="H36" s="2"/>
      <c r="I36" s="2"/>
      <c r="J36" s="2"/>
      <c r="K36" s="2"/>
      <c r="L36" s="2"/>
      <c r="M36" s="2"/>
      <c r="N36" s="2"/>
      <c r="O36" s="2"/>
      <c r="P36" s="2"/>
      <c r="Q36" s="2"/>
      <c r="R36" s="2"/>
      <c r="S36" s="2"/>
      <c r="T36" s="2"/>
      <c r="U36" s="2"/>
      <c r="V36" s="2"/>
      <c r="W36" s="2"/>
      <c r="X36" s="2"/>
      <c r="Y36" s="2"/>
    </row>
    <row r="37">
      <c r="A37" s="5" t="s">
        <v>40</v>
      </c>
      <c r="B37" s="45">
        <f>F29</f>
        <v>432.3529412</v>
      </c>
      <c r="C37" s="2"/>
      <c r="D37" s="2"/>
      <c r="E37" s="2"/>
      <c r="F37" s="2"/>
      <c r="G37" s="2"/>
      <c r="H37" s="2"/>
      <c r="I37" s="2"/>
      <c r="J37" s="2"/>
      <c r="K37" s="2"/>
      <c r="L37" s="2"/>
      <c r="M37" s="2"/>
      <c r="N37" s="2"/>
      <c r="O37" s="2"/>
      <c r="P37" s="2"/>
      <c r="Q37" s="2"/>
      <c r="R37" s="2"/>
      <c r="S37" s="2"/>
      <c r="T37" s="2"/>
      <c r="U37" s="2"/>
      <c r="V37" s="2"/>
      <c r="W37" s="2"/>
      <c r="X37" s="2"/>
      <c r="Y37" s="2"/>
    </row>
    <row r="38">
      <c r="A38" s="5" t="s">
        <v>41</v>
      </c>
      <c r="B38" s="45">
        <f>10*B8</f>
        <v>40</v>
      </c>
      <c r="C38" s="46" t="s">
        <v>42</v>
      </c>
      <c r="I38" s="2"/>
      <c r="J38" s="2"/>
      <c r="K38" s="2"/>
      <c r="L38" s="2"/>
      <c r="M38" s="2"/>
      <c r="N38" s="2"/>
      <c r="O38" s="2"/>
      <c r="P38" s="2"/>
      <c r="Q38" s="2"/>
      <c r="R38" s="2"/>
      <c r="S38" s="2"/>
      <c r="T38" s="2"/>
      <c r="U38" s="2"/>
      <c r="V38" s="2"/>
      <c r="W38" s="2"/>
      <c r="X38" s="2"/>
      <c r="Y38" s="2"/>
    </row>
    <row r="39">
      <c r="A39" s="5" t="s">
        <v>43</v>
      </c>
      <c r="B39" s="45">
        <f>15%*(sum(F24:F26))</f>
        <v>18.97058824</v>
      </c>
      <c r="C39" s="46" t="s">
        <v>44</v>
      </c>
      <c r="I39" s="2"/>
      <c r="J39" s="2"/>
      <c r="K39" s="2"/>
      <c r="L39" s="2"/>
      <c r="M39" s="2"/>
      <c r="N39" s="2"/>
      <c r="O39" s="2"/>
      <c r="P39" s="2"/>
      <c r="Q39" s="2"/>
      <c r="R39" s="2"/>
      <c r="S39" s="2"/>
      <c r="T39" s="2"/>
      <c r="U39" s="2"/>
      <c r="V39" s="2"/>
      <c r="W39" s="2"/>
      <c r="X39" s="2"/>
      <c r="Y39" s="2"/>
    </row>
    <row r="40">
      <c r="A40" s="47" t="s">
        <v>45</v>
      </c>
      <c r="B40" s="48">
        <f>SUM(B36:B39)</f>
        <v>763.9068627</v>
      </c>
      <c r="C40" s="2"/>
      <c r="D40" s="2"/>
      <c r="E40" s="2"/>
      <c r="F40" s="2"/>
      <c r="G40" s="2"/>
      <c r="H40" s="2"/>
      <c r="I40" s="2"/>
      <c r="J40" s="2"/>
      <c r="K40" s="2"/>
      <c r="L40" s="2"/>
      <c r="M40" s="2"/>
      <c r="N40" s="2"/>
      <c r="O40" s="2"/>
      <c r="P40" s="2"/>
      <c r="Q40" s="2"/>
      <c r="R40" s="2"/>
      <c r="S40" s="2"/>
      <c r="T40" s="2"/>
      <c r="U40" s="2"/>
      <c r="V40" s="2"/>
      <c r="W40" s="2"/>
      <c r="X40" s="2"/>
      <c r="Y40" s="2"/>
    </row>
    <row r="41">
      <c r="A41" s="2"/>
      <c r="B41" s="2"/>
      <c r="C41" s="2"/>
      <c r="D41" s="2"/>
      <c r="E41" s="2"/>
      <c r="F41" s="2"/>
      <c r="G41" s="2"/>
      <c r="H41" s="2"/>
      <c r="I41" s="2"/>
      <c r="J41" s="2"/>
      <c r="K41" s="2"/>
      <c r="L41" s="2"/>
      <c r="M41" s="2"/>
      <c r="N41" s="2"/>
      <c r="O41" s="2"/>
      <c r="P41" s="2"/>
      <c r="Q41" s="2"/>
      <c r="R41" s="2"/>
      <c r="S41" s="2"/>
      <c r="T41" s="2"/>
      <c r="U41" s="2"/>
      <c r="V41" s="2"/>
      <c r="W41" s="2"/>
      <c r="X41" s="2"/>
      <c r="Y41" s="2"/>
    </row>
    <row r="42">
      <c r="A42" s="49" t="s">
        <v>46</v>
      </c>
      <c r="B42" s="2"/>
      <c r="C42" s="2"/>
      <c r="D42" s="50">
        <f>B9-2</f>
        <v>22</v>
      </c>
      <c r="E42" s="2"/>
      <c r="F42" s="2"/>
      <c r="G42" s="2"/>
      <c r="H42" s="2"/>
      <c r="I42" s="2"/>
      <c r="J42" s="2"/>
      <c r="K42" s="2"/>
      <c r="L42" s="2"/>
      <c r="M42" s="2"/>
      <c r="N42" s="2"/>
      <c r="O42" s="2"/>
      <c r="P42" s="2"/>
      <c r="Q42" s="2"/>
      <c r="R42" s="2"/>
      <c r="S42" s="2"/>
      <c r="T42" s="2"/>
      <c r="U42" s="2"/>
      <c r="V42" s="2"/>
      <c r="W42" s="2"/>
      <c r="X42" s="2"/>
      <c r="Y42" s="2"/>
    </row>
    <row r="43">
      <c r="A43" s="46" t="s">
        <v>47</v>
      </c>
      <c r="I43" s="2"/>
      <c r="J43" s="2"/>
      <c r="K43" s="2"/>
      <c r="L43" s="2"/>
      <c r="M43" s="2"/>
      <c r="N43" s="2"/>
      <c r="O43" s="2"/>
      <c r="P43" s="2"/>
      <c r="Q43" s="2"/>
      <c r="R43" s="2"/>
      <c r="S43" s="2"/>
      <c r="T43" s="2"/>
      <c r="U43" s="2"/>
      <c r="V43" s="2"/>
      <c r="W43" s="2"/>
      <c r="X43" s="2"/>
      <c r="Y43" s="2"/>
    </row>
    <row r="44">
      <c r="I44" s="2"/>
      <c r="J44" s="2"/>
      <c r="K44" s="2"/>
      <c r="L44" s="2"/>
      <c r="M44" s="2"/>
      <c r="N44" s="2"/>
      <c r="O44" s="2"/>
      <c r="P44" s="2"/>
      <c r="Q44" s="2"/>
      <c r="R44" s="2"/>
      <c r="S44" s="2"/>
      <c r="T44" s="2"/>
      <c r="U44" s="2"/>
      <c r="V44" s="2"/>
      <c r="W44" s="2"/>
      <c r="X44" s="2"/>
      <c r="Y44" s="2"/>
    </row>
    <row r="45">
      <c r="A45" s="15"/>
      <c r="B45" s="15"/>
      <c r="C45" s="15"/>
      <c r="D45" s="15"/>
      <c r="E45" s="15"/>
      <c r="F45" s="15"/>
      <c r="G45" s="15"/>
      <c r="H45" s="2"/>
      <c r="I45" s="2"/>
      <c r="J45" s="2"/>
      <c r="K45" s="2"/>
      <c r="L45" s="2"/>
      <c r="M45" s="2"/>
      <c r="N45" s="2"/>
      <c r="O45" s="2"/>
      <c r="P45" s="2"/>
      <c r="Q45" s="2"/>
      <c r="R45" s="2"/>
      <c r="S45" s="2"/>
      <c r="T45" s="2"/>
      <c r="U45" s="2"/>
      <c r="V45" s="2"/>
      <c r="W45" s="2"/>
      <c r="X45" s="2"/>
      <c r="Y45" s="2"/>
    </row>
    <row r="46">
      <c r="A46" s="15" t="s">
        <v>48</v>
      </c>
      <c r="H46" s="2"/>
      <c r="I46" s="2"/>
      <c r="J46" s="2"/>
      <c r="K46" s="2"/>
      <c r="L46" s="2"/>
      <c r="M46" s="2"/>
      <c r="N46" s="2"/>
      <c r="O46" s="2"/>
      <c r="P46" s="2"/>
      <c r="Q46" s="2"/>
      <c r="R46" s="2"/>
      <c r="S46" s="2"/>
      <c r="T46" s="2"/>
      <c r="U46" s="2"/>
      <c r="V46" s="2"/>
      <c r="W46" s="2"/>
      <c r="X46" s="2"/>
      <c r="Y46" s="2"/>
    </row>
    <row r="47" ht="26.25" customHeight="1">
      <c r="A47" s="51" t="s">
        <v>49</v>
      </c>
      <c r="H47" s="2"/>
      <c r="I47" s="2"/>
      <c r="J47" s="2"/>
      <c r="K47" s="2"/>
      <c r="L47" s="2"/>
      <c r="M47" s="2"/>
      <c r="N47" s="2"/>
      <c r="O47" s="2"/>
      <c r="P47" s="2"/>
      <c r="Q47" s="2"/>
      <c r="R47" s="2"/>
      <c r="S47" s="2"/>
      <c r="T47" s="2"/>
      <c r="U47" s="2"/>
      <c r="V47" s="2"/>
      <c r="W47" s="2"/>
      <c r="X47" s="2"/>
      <c r="Y47" s="2"/>
    </row>
    <row r="48">
      <c r="H48" s="2"/>
      <c r="I48" s="2"/>
      <c r="J48" s="2"/>
      <c r="K48" s="2"/>
      <c r="L48" s="2"/>
      <c r="M48" s="2"/>
      <c r="N48" s="2"/>
      <c r="O48" s="2"/>
      <c r="P48" s="2"/>
      <c r="Q48" s="2"/>
      <c r="R48" s="2"/>
      <c r="S48" s="2"/>
      <c r="T48" s="2"/>
      <c r="U48" s="2"/>
      <c r="V48" s="2"/>
      <c r="W48" s="2"/>
      <c r="X48" s="2"/>
      <c r="Y48" s="2"/>
    </row>
    <row r="49">
      <c r="A49" s="2"/>
      <c r="B49" s="5"/>
      <c r="C49" s="2"/>
      <c r="D49" s="2"/>
      <c r="E49" s="2"/>
      <c r="F49" s="2"/>
      <c r="G49" s="2"/>
      <c r="H49" s="2"/>
      <c r="I49" s="2"/>
      <c r="J49" s="2"/>
      <c r="K49" s="2"/>
      <c r="L49" s="2"/>
      <c r="M49" s="2"/>
      <c r="N49" s="2"/>
      <c r="O49" s="2"/>
      <c r="P49" s="2"/>
      <c r="Q49" s="2"/>
      <c r="R49" s="2"/>
      <c r="S49" s="2"/>
      <c r="T49" s="2"/>
      <c r="U49" s="2"/>
      <c r="V49" s="2"/>
      <c r="W49" s="2"/>
      <c r="X49" s="2"/>
      <c r="Y49" s="2"/>
    </row>
    <row r="50">
      <c r="A50" s="2"/>
      <c r="B50" s="49" t="s">
        <v>50</v>
      </c>
      <c r="C50" s="49" t="s">
        <v>51</v>
      </c>
      <c r="D50" s="49" t="s">
        <v>52</v>
      </c>
      <c r="F50" s="49" t="s">
        <v>53</v>
      </c>
      <c r="G50" s="2"/>
      <c r="H50" s="2"/>
      <c r="I50" s="2"/>
      <c r="J50" s="2"/>
      <c r="K50" s="2"/>
      <c r="L50" s="2"/>
      <c r="M50" s="2"/>
      <c r="N50" s="2"/>
      <c r="O50" s="2"/>
      <c r="P50" s="2"/>
      <c r="Q50" s="2"/>
      <c r="R50" s="2"/>
      <c r="S50" s="2"/>
      <c r="T50" s="2"/>
      <c r="U50" s="2"/>
      <c r="V50" s="2"/>
      <c r="W50" s="2"/>
      <c r="X50" s="2"/>
      <c r="Y50" s="2"/>
    </row>
    <row r="51">
      <c r="A51" s="52" t="s">
        <v>54</v>
      </c>
      <c r="B51" s="53">
        <f>B10</f>
        <v>6542</v>
      </c>
      <c r="C51" s="52" t="s">
        <v>55</v>
      </c>
      <c r="D51" s="54" t="s">
        <v>56</v>
      </c>
      <c r="E51" s="55"/>
      <c r="F51" s="51" t="s">
        <v>57</v>
      </c>
      <c r="H51" s="2"/>
      <c r="I51" s="2"/>
      <c r="J51" s="2"/>
      <c r="K51" s="2"/>
      <c r="L51" s="2"/>
      <c r="M51" s="2"/>
      <c r="N51" s="2"/>
      <c r="O51" s="2"/>
      <c r="P51" s="2"/>
      <c r="Q51" s="2"/>
      <c r="R51" s="2"/>
      <c r="S51" s="2"/>
      <c r="T51" s="2"/>
      <c r="U51" s="2"/>
      <c r="V51" s="2"/>
      <c r="W51" s="2"/>
      <c r="X51" s="2"/>
      <c r="Y51" s="2"/>
    </row>
    <row r="52" ht="41.25" customHeight="1">
      <c r="A52" s="25" t="s">
        <v>58</v>
      </c>
      <c r="B52" s="45">
        <f>(sum(E24:E26)*B9)/B11</f>
        <v>3035.294118</v>
      </c>
      <c r="C52" s="5" t="s">
        <v>55</v>
      </c>
      <c r="D52" s="25" t="s">
        <v>59</v>
      </c>
      <c r="H52" s="2"/>
      <c r="I52" s="2"/>
      <c r="J52" s="2"/>
      <c r="K52" s="2"/>
      <c r="L52" s="2"/>
      <c r="M52" s="2"/>
      <c r="N52" s="2"/>
      <c r="O52" s="2"/>
      <c r="P52" s="2"/>
      <c r="Q52" s="2"/>
      <c r="R52" s="2"/>
      <c r="S52" s="2"/>
      <c r="T52" s="2"/>
      <c r="U52" s="2"/>
      <c r="V52" s="2"/>
      <c r="W52" s="2"/>
      <c r="X52" s="2"/>
      <c r="Y52" s="2"/>
    </row>
    <row r="53" ht="35.25" customHeight="1">
      <c r="A53" s="25" t="s">
        <v>60</v>
      </c>
      <c r="B53" s="56">
        <f>(B12*(E27))/B11</f>
        <v>5764.705882</v>
      </c>
      <c r="C53" s="5" t="s">
        <v>55</v>
      </c>
      <c r="D53" s="25" t="s">
        <v>61</v>
      </c>
      <c r="H53" s="2"/>
      <c r="I53" s="2"/>
      <c r="J53" s="2"/>
      <c r="K53" s="2"/>
      <c r="L53" s="2"/>
      <c r="M53" s="2"/>
      <c r="N53" s="2"/>
      <c r="O53" s="2"/>
      <c r="P53" s="2"/>
      <c r="Q53" s="2"/>
      <c r="R53" s="2"/>
      <c r="S53" s="2"/>
      <c r="T53" s="2"/>
      <c r="U53" s="2"/>
      <c r="V53" s="2"/>
      <c r="W53" s="2"/>
      <c r="X53" s="2"/>
      <c r="Y53" s="2"/>
    </row>
    <row r="54">
      <c r="A54" s="25" t="s">
        <v>62</v>
      </c>
      <c r="B54" s="45">
        <f>B9*B38</f>
        <v>960</v>
      </c>
      <c r="C54" s="5" t="s">
        <v>63</v>
      </c>
      <c r="D54" s="25" t="s">
        <v>64</v>
      </c>
      <c r="F54" s="5" t="s">
        <v>65</v>
      </c>
      <c r="G54" s="2"/>
      <c r="H54" s="2"/>
      <c r="I54" s="2"/>
      <c r="J54" s="2"/>
      <c r="K54" s="2"/>
      <c r="L54" s="2"/>
      <c r="M54" s="2"/>
      <c r="N54" s="2"/>
      <c r="O54" s="2"/>
      <c r="P54" s="2"/>
      <c r="Q54" s="2"/>
      <c r="R54" s="2"/>
      <c r="S54" s="2"/>
      <c r="T54" s="2"/>
      <c r="U54" s="2"/>
      <c r="V54" s="2"/>
      <c r="W54" s="2"/>
      <c r="X54" s="2"/>
      <c r="Y54" s="2"/>
    </row>
    <row r="55">
      <c r="A55" s="25" t="s">
        <v>66</v>
      </c>
      <c r="B55" s="45">
        <f>B9*B39</f>
        <v>455.2941176</v>
      </c>
      <c r="C55" s="5" t="s">
        <v>67</v>
      </c>
      <c r="D55" s="25" t="s">
        <v>64</v>
      </c>
      <c r="F55" s="5" t="s">
        <v>65</v>
      </c>
      <c r="G55" s="2"/>
      <c r="H55" s="2"/>
      <c r="I55" s="2"/>
      <c r="J55" s="2"/>
      <c r="K55" s="2"/>
      <c r="L55" s="2"/>
      <c r="M55" s="2"/>
      <c r="N55" s="2"/>
      <c r="O55" s="2"/>
      <c r="P55" s="2"/>
      <c r="Q55" s="2"/>
      <c r="R55" s="2"/>
      <c r="S55" s="2"/>
      <c r="T55" s="2"/>
      <c r="U55" s="2"/>
      <c r="V55" s="2"/>
      <c r="W55" s="2"/>
      <c r="X55" s="2"/>
      <c r="Y55" s="2"/>
    </row>
    <row r="56">
      <c r="A56" s="25" t="s">
        <v>68</v>
      </c>
      <c r="B56" s="57">
        <f>F28*B9</f>
        <v>2400</v>
      </c>
      <c r="C56" s="5" t="s">
        <v>69</v>
      </c>
      <c r="D56" s="25" t="s">
        <v>70</v>
      </c>
      <c r="H56" s="2"/>
      <c r="I56" s="2"/>
      <c r="J56" s="2"/>
      <c r="K56" s="2"/>
      <c r="L56" s="2"/>
      <c r="M56" s="2"/>
      <c r="N56" s="2"/>
      <c r="O56" s="2"/>
      <c r="P56" s="2"/>
      <c r="Q56" s="2"/>
      <c r="R56" s="2"/>
      <c r="S56" s="2"/>
      <c r="T56" s="2"/>
      <c r="U56" s="2"/>
      <c r="V56" s="2"/>
      <c r="W56" s="2"/>
      <c r="X56" s="2"/>
      <c r="Y56" s="2"/>
    </row>
    <row r="57">
      <c r="A57" s="41" t="s">
        <v>71</v>
      </c>
      <c r="B57" s="58">
        <f>sum(B51:B56)</f>
        <v>19157.29412</v>
      </c>
      <c r="C57" s="42"/>
      <c r="D57" s="52"/>
      <c r="E57" s="42"/>
      <c r="F57" s="42"/>
      <c r="G57" s="42"/>
      <c r="H57" s="2"/>
      <c r="I57" s="2"/>
      <c r="J57" s="2"/>
      <c r="K57" s="2"/>
      <c r="L57" s="2"/>
      <c r="M57" s="2"/>
      <c r="N57" s="2"/>
      <c r="O57" s="2"/>
      <c r="P57" s="2"/>
      <c r="Q57" s="2"/>
      <c r="R57" s="2"/>
      <c r="S57" s="2"/>
      <c r="T57" s="2"/>
      <c r="U57" s="2"/>
      <c r="V57" s="2"/>
      <c r="W57" s="2"/>
      <c r="X57" s="2"/>
      <c r="Y57" s="2"/>
    </row>
    <row r="58">
      <c r="A58" s="59" t="s">
        <v>72</v>
      </c>
      <c r="B58" s="60">
        <f>D42*B40</f>
        <v>16805.95098</v>
      </c>
      <c r="C58" s="2"/>
      <c r="D58" s="5"/>
      <c r="E58" s="2"/>
      <c r="F58" s="2"/>
      <c r="G58" s="2"/>
      <c r="H58" s="2"/>
      <c r="I58" s="2"/>
      <c r="J58" s="2"/>
      <c r="K58" s="2"/>
      <c r="L58" s="2"/>
      <c r="M58" s="2"/>
      <c r="N58" s="2"/>
      <c r="O58" s="2"/>
      <c r="P58" s="2"/>
      <c r="Q58" s="2"/>
      <c r="R58" s="2"/>
      <c r="S58" s="2"/>
      <c r="T58" s="2"/>
      <c r="U58" s="2"/>
      <c r="V58" s="2"/>
      <c r="W58" s="2"/>
      <c r="X58" s="2"/>
      <c r="Y58" s="2"/>
    </row>
    <row r="59" ht="18.0" customHeight="1">
      <c r="A59" s="49" t="s">
        <v>73</v>
      </c>
      <c r="B59" s="61">
        <f>B57-B58</f>
        <v>2351.343137</v>
      </c>
      <c r="C59" s="2"/>
      <c r="D59" s="5"/>
      <c r="E59" s="2"/>
      <c r="F59" s="2"/>
      <c r="G59" s="62"/>
      <c r="H59" s="2"/>
      <c r="I59" s="2"/>
      <c r="J59" s="2"/>
      <c r="K59" s="2"/>
      <c r="L59" s="2"/>
      <c r="M59" s="2"/>
      <c r="N59" s="2"/>
      <c r="O59" s="2"/>
      <c r="P59" s="2"/>
      <c r="Q59" s="2"/>
      <c r="R59" s="2"/>
      <c r="S59" s="2"/>
      <c r="T59" s="2"/>
      <c r="U59" s="2"/>
      <c r="V59" s="2"/>
      <c r="W59" s="2"/>
      <c r="X59" s="2"/>
      <c r="Y59" s="2"/>
    </row>
    <row r="60">
      <c r="A60" s="5"/>
      <c r="B60" s="2"/>
      <c r="C60" s="2"/>
      <c r="D60" s="2"/>
      <c r="E60" s="2"/>
      <c r="F60" s="2"/>
      <c r="G60" s="2"/>
      <c r="H60" s="2"/>
      <c r="I60" s="2"/>
      <c r="J60" s="2"/>
      <c r="K60" s="2"/>
      <c r="L60" s="2"/>
      <c r="M60" s="2"/>
      <c r="N60" s="2"/>
      <c r="O60" s="2"/>
      <c r="P60" s="2"/>
      <c r="Q60" s="2"/>
      <c r="R60" s="2"/>
      <c r="S60" s="2"/>
      <c r="T60" s="2"/>
      <c r="U60" s="2"/>
      <c r="V60" s="2"/>
      <c r="W60" s="2"/>
      <c r="X60" s="2"/>
      <c r="Y60" s="2"/>
    </row>
    <row r="61">
      <c r="A61" s="63" t="s">
        <v>74</v>
      </c>
      <c r="B61" s="64"/>
      <c r="C61" s="64"/>
      <c r="D61" s="2"/>
      <c r="E61" s="2"/>
      <c r="F61" s="2"/>
      <c r="G61" s="2"/>
      <c r="H61" s="2"/>
      <c r="I61" s="2"/>
      <c r="J61" s="2"/>
      <c r="K61" s="2"/>
      <c r="L61" s="2"/>
      <c r="M61" s="2"/>
      <c r="N61" s="2"/>
      <c r="O61" s="2"/>
      <c r="P61" s="2"/>
      <c r="Q61" s="2"/>
      <c r="R61" s="2"/>
      <c r="S61" s="2"/>
      <c r="T61" s="2"/>
      <c r="U61" s="2"/>
      <c r="V61" s="2"/>
      <c r="W61" s="2"/>
      <c r="X61" s="2"/>
      <c r="Y61" s="2"/>
    </row>
    <row r="62">
      <c r="A62" s="25" t="s">
        <v>75</v>
      </c>
      <c r="C62" s="53">
        <f>((B12-B9)*(sum(E27)))/B11</f>
        <v>823.5294118</v>
      </c>
      <c r="D62" s="65" t="s">
        <v>76</v>
      </c>
      <c r="H62" s="2"/>
      <c r="I62" s="2"/>
      <c r="J62" s="2"/>
      <c r="K62" s="2"/>
      <c r="L62" s="2"/>
      <c r="M62" s="2"/>
      <c r="N62" s="2"/>
      <c r="O62" s="2"/>
      <c r="P62" s="2"/>
      <c r="Q62" s="2"/>
      <c r="R62" s="2"/>
      <c r="S62" s="2"/>
      <c r="T62" s="2"/>
      <c r="U62" s="2"/>
      <c r="V62" s="2"/>
      <c r="W62" s="2"/>
      <c r="X62" s="2"/>
      <c r="Y62" s="2"/>
    </row>
    <row r="63">
      <c r="A63" s="25" t="s">
        <v>77</v>
      </c>
      <c r="C63" s="45">
        <f>(B9-D42)*B40</f>
        <v>1527.813725</v>
      </c>
      <c r="H63" s="2"/>
      <c r="I63" s="2"/>
      <c r="J63" s="2"/>
      <c r="K63" s="2"/>
      <c r="L63" s="2"/>
      <c r="M63" s="2"/>
      <c r="N63" s="2"/>
      <c r="O63" s="2"/>
      <c r="P63" s="2"/>
      <c r="Q63" s="2"/>
      <c r="R63" s="2"/>
      <c r="S63" s="2"/>
      <c r="T63" s="2"/>
      <c r="U63" s="2"/>
      <c r="V63" s="2"/>
      <c r="W63" s="2"/>
      <c r="X63" s="2"/>
      <c r="Y63" s="2"/>
    </row>
    <row r="64">
      <c r="A64" s="5" t="s">
        <v>78</v>
      </c>
      <c r="B64" s="2"/>
      <c r="C64" s="45">
        <f>sum(C62:C63)</f>
        <v>2351.343137</v>
      </c>
      <c r="H64" s="2"/>
      <c r="I64" s="2"/>
      <c r="J64" s="2"/>
      <c r="K64" s="2"/>
      <c r="L64" s="2"/>
      <c r="M64" s="2"/>
      <c r="N64" s="2"/>
      <c r="O64" s="2"/>
      <c r="P64" s="2"/>
      <c r="Q64" s="2"/>
      <c r="R64" s="2"/>
      <c r="S64" s="2"/>
      <c r="T64" s="2"/>
      <c r="U64" s="2"/>
      <c r="V64" s="2"/>
      <c r="W64" s="2"/>
      <c r="X64" s="2"/>
      <c r="Y64" s="2"/>
    </row>
    <row r="65">
      <c r="A65" s="2"/>
      <c r="B65" s="2"/>
      <c r="C65" s="2"/>
      <c r="D65" s="2"/>
      <c r="E65" s="2"/>
      <c r="F65" s="2"/>
      <c r="G65" s="2"/>
      <c r="H65" s="2"/>
      <c r="I65" s="2"/>
      <c r="J65" s="2"/>
      <c r="K65" s="2"/>
      <c r="L65" s="2"/>
      <c r="M65" s="2"/>
      <c r="N65" s="2"/>
      <c r="O65" s="2"/>
      <c r="P65" s="2"/>
      <c r="Q65" s="2"/>
      <c r="R65" s="2"/>
      <c r="S65" s="2"/>
      <c r="T65" s="2"/>
      <c r="U65" s="2"/>
      <c r="V65" s="2"/>
      <c r="W65" s="2"/>
      <c r="X65" s="2"/>
      <c r="Y65" s="2"/>
    </row>
    <row r="66">
      <c r="A66" s="63" t="s">
        <v>79</v>
      </c>
      <c r="B66" s="64"/>
      <c r="C66" s="64"/>
      <c r="D66" s="2"/>
      <c r="E66" s="2"/>
      <c r="F66" s="2"/>
      <c r="G66" s="2"/>
      <c r="H66" s="2"/>
      <c r="I66" s="2"/>
      <c r="J66" s="2"/>
      <c r="K66" s="2"/>
      <c r="L66" s="2"/>
      <c r="M66" s="2"/>
      <c r="N66" s="2"/>
      <c r="O66" s="2"/>
      <c r="P66" s="2"/>
      <c r="Q66" s="2"/>
      <c r="R66" s="2"/>
      <c r="S66" s="2"/>
      <c r="T66" s="2"/>
      <c r="U66" s="2"/>
      <c r="V66" s="2"/>
      <c r="W66" s="2"/>
      <c r="X66" s="2"/>
      <c r="Y66" s="2"/>
    </row>
    <row r="67">
      <c r="A67" s="25" t="s">
        <v>80</v>
      </c>
      <c r="B67" s="28">
        <f>B40</f>
        <v>763.9068627</v>
      </c>
      <c r="C67" s="66" t="s">
        <v>81</v>
      </c>
      <c r="D67" s="25"/>
      <c r="E67" s="25"/>
      <c r="F67" s="25"/>
      <c r="G67" s="25"/>
      <c r="H67" s="67"/>
      <c r="I67" s="2"/>
      <c r="J67" s="2"/>
      <c r="K67" s="2"/>
      <c r="L67" s="2"/>
      <c r="M67" s="2"/>
      <c r="N67" s="2"/>
      <c r="O67" s="2"/>
      <c r="P67" s="2"/>
      <c r="Q67" s="2"/>
      <c r="R67" s="2"/>
      <c r="S67" s="2"/>
      <c r="T67" s="2"/>
      <c r="U67" s="2"/>
      <c r="V67" s="2"/>
      <c r="W67" s="2"/>
      <c r="X67" s="2"/>
      <c r="Y67" s="2"/>
    </row>
    <row r="68">
      <c r="A68" s="25" t="s">
        <v>82</v>
      </c>
      <c r="B68" s="28">
        <f>B67/B8</f>
        <v>190.9767157</v>
      </c>
      <c r="C68" s="66" t="s">
        <v>83</v>
      </c>
      <c r="D68" s="25"/>
      <c r="E68" s="25"/>
      <c r="F68" s="25"/>
      <c r="G68" s="25"/>
      <c r="H68" s="67"/>
      <c r="I68" s="2"/>
      <c r="J68" s="2"/>
      <c r="K68" s="2"/>
      <c r="L68" s="2"/>
      <c r="M68" s="2"/>
      <c r="N68" s="2"/>
      <c r="O68" s="2"/>
      <c r="P68" s="2"/>
      <c r="Q68" s="2"/>
      <c r="R68" s="2"/>
      <c r="S68" s="2"/>
      <c r="T68" s="2"/>
      <c r="U68" s="2"/>
      <c r="V68" s="2"/>
      <c r="W68" s="2"/>
      <c r="X68" s="2"/>
      <c r="Y68" s="2"/>
    </row>
    <row r="69">
      <c r="A69" s="25" t="s">
        <v>84</v>
      </c>
      <c r="B69" s="4" t="s">
        <v>85</v>
      </c>
      <c r="H69" s="2"/>
      <c r="I69" s="2"/>
      <c r="J69" s="2"/>
      <c r="K69" s="2"/>
      <c r="L69" s="2"/>
      <c r="M69" s="2"/>
      <c r="N69" s="2"/>
      <c r="O69" s="2"/>
      <c r="P69" s="2"/>
      <c r="Q69" s="2"/>
      <c r="R69" s="2"/>
      <c r="S69" s="2"/>
      <c r="T69" s="2"/>
      <c r="U69" s="2"/>
      <c r="V69" s="2"/>
      <c r="W69" s="2"/>
      <c r="X69" s="2"/>
      <c r="Y69" s="2"/>
    </row>
    <row r="70">
      <c r="A70" s="25" t="s">
        <v>86</v>
      </c>
      <c r="B70" s="68">
        <f>sum(C24:C26)+(if(E27&gt;0,1,0))</f>
        <v>5</v>
      </c>
      <c r="C70" s="5" t="s">
        <v>87</v>
      </c>
      <c r="D70" s="2"/>
      <c r="E70" s="2"/>
      <c r="F70" s="2"/>
      <c r="G70" s="2"/>
      <c r="H70" s="2"/>
      <c r="I70" s="2"/>
      <c r="J70" s="2"/>
      <c r="K70" s="2"/>
      <c r="L70" s="2"/>
      <c r="M70" s="2"/>
      <c r="N70" s="2"/>
      <c r="O70" s="2"/>
      <c r="P70" s="2"/>
      <c r="Q70" s="2"/>
      <c r="R70" s="2"/>
      <c r="S70" s="2"/>
      <c r="T70" s="2"/>
      <c r="U70" s="2"/>
      <c r="V70" s="2"/>
      <c r="W70" s="2"/>
      <c r="X70" s="2"/>
      <c r="Y70" s="2"/>
    </row>
    <row r="71">
      <c r="A71" s="2"/>
      <c r="B71" s="2"/>
      <c r="C71" s="2"/>
      <c r="D71" s="2"/>
      <c r="E71" s="2"/>
      <c r="F71" s="2"/>
      <c r="G71" s="2"/>
      <c r="H71" s="2"/>
      <c r="I71" s="2"/>
      <c r="J71" s="2"/>
      <c r="K71" s="2"/>
      <c r="L71" s="2"/>
      <c r="M71" s="2"/>
      <c r="N71" s="2"/>
      <c r="O71" s="2"/>
      <c r="P71" s="2"/>
      <c r="Q71" s="2"/>
      <c r="R71" s="2"/>
      <c r="S71" s="2"/>
      <c r="T71" s="2"/>
      <c r="U71" s="2"/>
      <c r="V71" s="2"/>
      <c r="W71" s="2"/>
      <c r="X71" s="2"/>
      <c r="Y71" s="2"/>
    </row>
    <row r="72">
      <c r="A72" s="2"/>
      <c r="B72" s="2"/>
      <c r="C72" s="2"/>
      <c r="D72" s="2"/>
      <c r="E72" s="2"/>
      <c r="F72" s="2"/>
      <c r="G72" s="2"/>
      <c r="H72" s="2"/>
      <c r="I72" s="2"/>
      <c r="J72" s="2"/>
      <c r="K72" s="2"/>
      <c r="L72" s="2"/>
      <c r="M72" s="2"/>
      <c r="N72" s="2"/>
      <c r="O72" s="2"/>
      <c r="P72" s="2"/>
      <c r="Q72" s="2"/>
      <c r="R72" s="2"/>
      <c r="S72" s="2"/>
      <c r="T72" s="2"/>
      <c r="U72" s="2"/>
      <c r="V72" s="2"/>
      <c r="W72" s="2"/>
      <c r="X72" s="2"/>
      <c r="Y72" s="2"/>
    </row>
    <row r="73">
      <c r="A73" s="2"/>
      <c r="B73" s="2"/>
      <c r="C73" s="2"/>
      <c r="D73" s="2"/>
      <c r="E73" s="2"/>
      <c r="F73" s="2"/>
      <c r="G73" s="2"/>
      <c r="H73" s="2"/>
      <c r="I73" s="2"/>
      <c r="J73" s="2"/>
      <c r="K73" s="2"/>
      <c r="L73" s="2"/>
      <c r="M73" s="2"/>
      <c r="N73" s="2"/>
      <c r="O73" s="2"/>
      <c r="P73" s="2"/>
      <c r="Q73" s="2"/>
      <c r="R73" s="2"/>
      <c r="S73" s="2"/>
      <c r="T73" s="2"/>
      <c r="U73" s="2"/>
      <c r="V73" s="2"/>
      <c r="W73" s="2"/>
      <c r="X73" s="2"/>
      <c r="Y73" s="2"/>
    </row>
    <row r="74">
      <c r="A74" s="2"/>
      <c r="B74" s="2"/>
      <c r="C74" s="2"/>
      <c r="D74" s="2"/>
      <c r="E74" s="2"/>
      <c r="F74" s="2"/>
      <c r="G74" s="2"/>
      <c r="H74" s="2"/>
      <c r="I74" s="2"/>
      <c r="J74" s="2"/>
      <c r="K74" s="2"/>
      <c r="L74" s="2"/>
      <c r="M74" s="2"/>
      <c r="N74" s="2"/>
      <c r="O74" s="2"/>
      <c r="P74" s="2"/>
      <c r="Q74" s="2"/>
      <c r="R74" s="2"/>
      <c r="S74" s="2"/>
      <c r="T74" s="2"/>
      <c r="U74" s="2"/>
      <c r="V74" s="2"/>
      <c r="W74" s="2"/>
      <c r="X74" s="2"/>
      <c r="Y74" s="2"/>
    </row>
    <row r="75">
      <c r="A75" s="2"/>
      <c r="B75" s="2"/>
      <c r="C75" s="2"/>
      <c r="D75" s="2"/>
      <c r="E75" s="2"/>
      <c r="F75" s="2"/>
      <c r="G75" s="2"/>
      <c r="H75" s="2"/>
      <c r="I75" s="2"/>
      <c r="J75" s="2"/>
      <c r="K75" s="2"/>
      <c r="L75" s="2"/>
      <c r="M75" s="2"/>
      <c r="N75" s="2"/>
      <c r="O75" s="2"/>
      <c r="P75" s="2"/>
      <c r="Q75" s="2"/>
      <c r="R75" s="2"/>
      <c r="S75" s="2"/>
      <c r="T75" s="2"/>
      <c r="U75" s="2"/>
      <c r="V75" s="2"/>
      <c r="W75" s="2"/>
      <c r="X75" s="2"/>
      <c r="Y75" s="2"/>
    </row>
    <row r="76">
      <c r="A76" s="2"/>
      <c r="B76" s="2"/>
      <c r="C76" s="2"/>
      <c r="D76" s="2"/>
      <c r="E76" s="2"/>
      <c r="F76" s="2"/>
      <c r="G76" s="2"/>
      <c r="H76" s="2"/>
      <c r="I76" s="2"/>
      <c r="J76" s="2"/>
      <c r="K76" s="2"/>
      <c r="L76" s="2"/>
      <c r="M76" s="2"/>
      <c r="N76" s="2"/>
      <c r="O76" s="2"/>
      <c r="P76" s="2"/>
      <c r="Q76" s="2"/>
      <c r="R76" s="2"/>
      <c r="S76" s="2"/>
      <c r="T76" s="2"/>
      <c r="U76" s="2"/>
      <c r="V76" s="2"/>
      <c r="W76" s="2"/>
      <c r="X76" s="2"/>
      <c r="Y76" s="2"/>
    </row>
    <row r="77">
      <c r="A77" s="2"/>
      <c r="B77" s="2"/>
      <c r="C77" s="2"/>
      <c r="D77" s="2"/>
      <c r="E77" s="2"/>
      <c r="F77" s="2"/>
      <c r="G77" s="2"/>
      <c r="H77" s="2"/>
      <c r="I77" s="2"/>
      <c r="J77" s="2"/>
      <c r="K77" s="2"/>
      <c r="L77" s="2"/>
      <c r="M77" s="2"/>
      <c r="N77" s="2"/>
      <c r="O77" s="2"/>
      <c r="P77" s="2"/>
      <c r="Q77" s="2"/>
      <c r="R77" s="2"/>
      <c r="S77" s="2"/>
      <c r="T77" s="2"/>
      <c r="U77" s="2"/>
      <c r="V77" s="2"/>
      <c r="W77" s="2"/>
      <c r="X77" s="2"/>
      <c r="Y77" s="2"/>
    </row>
    <row r="78">
      <c r="A78" s="2"/>
      <c r="B78" s="2"/>
      <c r="C78" s="2"/>
      <c r="D78" s="2"/>
      <c r="E78" s="2"/>
      <c r="F78" s="2"/>
      <c r="G78" s="2"/>
      <c r="H78" s="2"/>
      <c r="I78" s="2"/>
      <c r="J78" s="2"/>
      <c r="K78" s="2"/>
      <c r="L78" s="2"/>
      <c r="M78" s="2"/>
      <c r="N78" s="2"/>
      <c r="O78" s="2"/>
      <c r="P78" s="2"/>
      <c r="Q78" s="2"/>
      <c r="R78" s="2"/>
      <c r="S78" s="2"/>
      <c r="T78" s="2"/>
      <c r="U78" s="2"/>
      <c r="V78" s="2"/>
      <c r="W78" s="2"/>
      <c r="X78" s="2"/>
      <c r="Y78" s="2"/>
    </row>
    <row r="79">
      <c r="A79" s="2"/>
      <c r="B79" s="2"/>
      <c r="C79" s="2"/>
      <c r="D79" s="2"/>
      <c r="E79" s="2"/>
      <c r="F79" s="2"/>
      <c r="G79" s="2"/>
      <c r="H79" s="2"/>
      <c r="I79" s="2"/>
      <c r="J79" s="2"/>
      <c r="K79" s="2"/>
      <c r="L79" s="2"/>
      <c r="M79" s="2"/>
      <c r="N79" s="2"/>
      <c r="O79" s="2"/>
      <c r="P79" s="2"/>
      <c r="Q79" s="2"/>
      <c r="R79" s="2"/>
      <c r="S79" s="2"/>
      <c r="T79" s="2"/>
      <c r="U79" s="2"/>
      <c r="V79" s="2"/>
      <c r="W79" s="2"/>
      <c r="X79" s="2"/>
      <c r="Y79" s="2"/>
    </row>
    <row r="80">
      <c r="A80" s="2"/>
      <c r="B80" s="2"/>
      <c r="C80" s="2"/>
      <c r="D80" s="2"/>
      <c r="E80" s="2"/>
      <c r="F80" s="2"/>
      <c r="G80" s="2"/>
      <c r="H80" s="2"/>
      <c r="I80" s="2"/>
      <c r="J80" s="2"/>
      <c r="K80" s="2"/>
      <c r="L80" s="2"/>
      <c r="M80" s="2"/>
      <c r="N80" s="2"/>
      <c r="O80" s="2"/>
      <c r="P80" s="2"/>
      <c r="Q80" s="2"/>
      <c r="R80" s="2"/>
      <c r="S80" s="2"/>
      <c r="T80" s="2"/>
      <c r="U80" s="2"/>
      <c r="V80" s="2"/>
      <c r="W80" s="2"/>
      <c r="X80" s="2"/>
      <c r="Y80" s="2"/>
    </row>
    <row r="81">
      <c r="A81" s="2"/>
      <c r="B81" s="2"/>
      <c r="C81" s="2"/>
      <c r="D81" s="2"/>
      <c r="E81" s="2"/>
      <c r="F81" s="2"/>
      <c r="G81" s="2"/>
      <c r="H81" s="2"/>
      <c r="I81" s="2"/>
      <c r="J81" s="2"/>
      <c r="K81" s="2"/>
      <c r="L81" s="2"/>
      <c r="M81" s="2"/>
      <c r="N81" s="2"/>
      <c r="O81" s="2"/>
      <c r="P81" s="2"/>
      <c r="Q81" s="2"/>
      <c r="R81" s="2"/>
      <c r="S81" s="2"/>
      <c r="T81" s="2"/>
      <c r="U81" s="2"/>
      <c r="V81" s="2"/>
      <c r="W81" s="2"/>
      <c r="X81" s="2"/>
      <c r="Y81" s="2"/>
    </row>
    <row r="82">
      <c r="A82" s="2"/>
      <c r="B82" s="2"/>
      <c r="C82" s="2"/>
      <c r="D82" s="2"/>
      <c r="E82" s="2"/>
      <c r="F82" s="2"/>
      <c r="G82" s="2"/>
      <c r="H82" s="2"/>
      <c r="I82" s="2"/>
      <c r="J82" s="2"/>
      <c r="K82" s="2"/>
      <c r="L82" s="2"/>
      <c r="M82" s="2"/>
      <c r="N82" s="2"/>
      <c r="O82" s="2"/>
      <c r="P82" s="2"/>
      <c r="Q82" s="2"/>
      <c r="R82" s="2"/>
      <c r="S82" s="2"/>
      <c r="T82" s="2"/>
      <c r="U82" s="2"/>
      <c r="V82" s="2"/>
      <c r="W82" s="2"/>
      <c r="X82" s="2"/>
      <c r="Y82" s="2"/>
    </row>
    <row r="83">
      <c r="A83" s="2"/>
      <c r="B83" s="2"/>
      <c r="C83" s="2"/>
      <c r="D83" s="2"/>
      <c r="E83" s="2"/>
      <c r="F83" s="2"/>
      <c r="G83" s="2"/>
      <c r="H83" s="2"/>
      <c r="I83" s="2"/>
      <c r="J83" s="2"/>
      <c r="K83" s="2"/>
      <c r="L83" s="2"/>
      <c r="M83" s="2"/>
      <c r="N83" s="2"/>
      <c r="O83" s="2"/>
      <c r="P83" s="2"/>
      <c r="Q83" s="2"/>
      <c r="R83" s="2"/>
      <c r="S83" s="2"/>
      <c r="T83" s="2"/>
      <c r="U83" s="2"/>
      <c r="V83" s="2"/>
      <c r="W83" s="2"/>
      <c r="X83" s="2"/>
      <c r="Y83" s="2"/>
    </row>
    <row r="84">
      <c r="A84" s="2"/>
      <c r="B84" s="2"/>
      <c r="C84" s="2"/>
      <c r="D84" s="2"/>
      <c r="E84" s="2"/>
      <c r="F84" s="2"/>
      <c r="G84" s="2"/>
      <c r="H84" s="2"/>
      <c r="I84" s="2"/>
      <c r="J84" s="2"/>
      <c r="K84" s="2"/>
      <c r="L84" s="2"/>
      <c r="M84" s="2"/>
      <c r="N84" s="2"/>
      <c r="O84" s="2"/>
      <c r="P84" s="2"/>
      <c r="Q84" s="2"/>
      <c r="R84" s="2"/>
      <c r="S84" s="2"/>
      <c r="T84" s="2"/>
      <c r="U84" s="2"/>
      <c r="V84" s="2"/>
      <c r="W84" s="2"/>
      <c r="X84" s="2"/>
      <c r="Y84" s="2"/>
    </row>
    <row r="85">
      <c r="A85" s="2"/>
      <c r="B85" s="2"/>
      <c r="C85" s="2"/>
      <c r="D85" s="2"/>
      <c r="E85" s="2"/>
      <c r="F85" s="2"/>
      <c r="G85" s="2"/>
      <c r="H85" s="2"/>
      <c r="I85" s="2"/>
      <c r="J85" s="2"/>
      <c r="K85" s="2"/>
      <c r="L85" s="2"/>
      <c r="M85" s="2"/>
      <c r="N85" s="2"/>
      <c r="O85" s="2"/>
      <c r="P85" s="2"/>
      <c r="Q85" s="2"/>
      <c r="R85" s="2"/>
      <c r="S85" s="2"/>
      <c r="T85" s="2"/>
      <c r="U85" s="2"/>
      <c r="V85" s="2"/>
      <c r="W85" s="2"/>
      <c r="X85" s="2"/>
      <c r="Y85" s="2"/>
    </row>
    <row r="86">
      <c r="A86" s="2"/>
      <c r="B86" s="2"/>
      <c r="C86" s="2"/>
      <c r="D86" s="2"/>
      <c r="E86" s="2"/>
      <c r="F86" s="2"/>
      <c r="G86" s="2"/>
      <c r="H86" s="2"/>
      <c r="I86" s="2"/>
      <c r="J86" s="2"/>
      <c r="K86" s="2"/>
      <c r="L86" s="2"/>
      <c r="M86" s="2"/>
      <c r="N86" s="2"/>
      <c r="O86" s="2"/>
      <c r="P86" s="2"/>
      <c r="Q86" s="2"/>
      <c r="R86" s="2"/>
      <c r="S86" s="2"/>
      <c r="T86" s="2"/>
      <c r="U86" s="2"/>
      <c r="V86" s="2"/>
      <c r="W86" s="2"/>
      <c r="X86" s="2"/>
      <c r="Y86" s="2"/>
    </row>
    <row r="87">
      <c r="A87" s="2"/>
      <c r="B87" s="2"/>
      <c r="C87" s="2"/>
      <c r="D87" s="2"/>
      <c r="E87" s="2"/>
      <c r="F87" s="2"/>
      <c r="G87" s="2"/>
      <c r="H87" s="2"/>
      <c r="I87" s="2"/>
      <c r="J87" s="2"/>
      <c r="K87" s="2"/>
      <c r="L87" s="2"/>
      <c r="M87" s="2"/>
      <c r="N87" s="2"/>
      <c r="O87" s="2"/>
      <c r="P87" s="2"/>
      <c r="Q87" s="2"/>
      <c r="R87" s="2"/>
      <c r="S87" s="2"/>
      <c r="T87" s="2"/>
      <c r="U87" s="2"/>
      <c r="V87" s="2"/>
      <c r="W87" s="2"/>
      <c r="X87" s="2"/>
      <c r="Y87" s="2"/>
    </row>
    <row r="88">
      <c r="A88" s="2"/>
      <c r="B88" s="2"/>
      <c r="C88" s="2"/>
      <c r="D88" s="2"/>
      <c r="E88" s="2"/>
      <c r="F88" s="2"/>
      <c r="G88" s="2"/>
      <c r="H88" s="2"/>
      <c r="I88" s="2"/>
      <c r="J88" s="2"/>
      <c r="K88" s="2"/>
      <c r="L88" s="2"/>
      <c r="M88" s="2"/>
      <c r="N88" s="2"/>
      <c r="O88" s="2"/>
      <c r="P88" s="2"/>
      <c r="Q88" s="2"/>
      <c r="R88" s="2"/>
      <c r="S88" s="2"/>
      <c r="T88" s="2"/>
      <c r="U88" s="2"/>
      <c r="V88" s="2"/>
      <c r="W88" s="2"/>
      <c r="X88" s="2"/>
      <c r="Y88" s="2"/>
    </row>
    <row r="89">
      <c r="A89" s="2"/>
      <c r="B89" s="2"/>
      <c r="C89" s="2"/>
      <c r="D89" s="2"/>
      <c r="E89" s="2"/>
      <c r="F89" s="2"/>
      <c r="G89" s="2"/>
      <c r="H89" s="2"/>
      <c r="I89" s="2"/>
      <c r="J89" s="2"/>
      <c r="K89" s="2"/>
      <c r="L89" s="2"/>
      <c r="M89" s="2"/>
      <c r="N89" s="2"/>
      <c r="O89" s="2"/>
      <c r="P89" s="2"/>
      <c r="Q89" s="2"/>
      <c r="R89" s="2"/>
      <c r="S89" s="2"/>
      <c r="T89" s="2"/>
      <c r="U89" s="2"/>
      <c r="V89" s="2"/>
      <c r="W89" s="2"/>
      <c r="X89" s="2"/>
      <c r="Y89" s="2"/>
    </row>
    <row r="90">
      <c r="A90" s="2"/>
      <c r="B90" s="2"/>
      <c r="C90" s="2"/>
      <c r="D90" s="2"/>
      <c r="E90" s="2"/>
      <c r="F90" s="2"/>
      <c r="G90" s="2"/>
      <c r="H90" s="2"/>
      <c r="I90" s="2"/>
      <c r="J90" s="2"/>
      <c r="K90" s="2"/>
      <c r="L90" s="2"/>
      <c r="M90" s="2"/>
      <c r="N90" s="2"/>
      <c r="O90" s="2"/>
      <c r="P90" s="2"/>
      <c r="Q90" s="2"/>
      <c r="R90" s="2"/>
      <c r="S90" s="2"/>
      <c r="T90" s="2"/>
      <c r="U90" s="2"/>
      <c r="V90" s="2"/>
      <c r="W90" s="2"/>
      <c r="X90" s="2"/>
      <c r="Y90" s="2"/>
    </row>
    <row r="91">
      <c r="A91" s="2"/>
      <c r="B91" s="2"/>
      <c r="C91" s="2"/>
      <c r="D91" s="2"/>
      <c r="E91" s="2"/>
      <c r="F91" s="2"/>
      <c r="G91" s="2"/>
      <c r="H91" s="2"/>
      <c r="I91" s="2"/>
      <c r="J91" s="2"/>
      <c r="K91" s="2"/>
      <c r="L91" s="2"/>
      <c r="M91" s="2"/>
      <c r="N91" s="2"/>
      <c r="O91" s="2"/>
      <c r="P91" s="2"/>
      <c r="Q91" s="2"/>
      <c r="R91" s="2"/>
      <c r="S91" s="2"/>
      <c r="T91" s="2"/>
      <c r="U91" s="2"/>
      <c r="V91" s="2"/>
      <c r="W91" s="2"/>
      <c r="X91" s="2"/>
      <c r="Y91" s="2"/>
    </row>
    <row r="92">
      <c r="A92" s="2"/>
      <c r="B92" s="2"/>
      <c r="C92" s="2"/>
      <c r="D92" s="2"/>
      <c r="E92" s="2"/>
      <c r="F92" s="2"/>
      <c r="G92" s="2"/>
      <c r="H92" s="2"/>
      <c r="I92" s="2"/>
      <c r="J92" s="2"/>
      <c r="K92" s="2"/>
      <c r="L92" s="2"/>
      <c r="M92" s="2"/>
      <c r="N92" s="2"/>
      <c r="O92" s="2"/>
      <c r="P92" s="2"/>
      <c r="Q92" s="2"/>
      <c r="R92" s="2"/>
      <c r="S92" s="2"/>
      <c r="T92" s="2"/>
      <c r="U92" s="2"/>
      <c r="V92" s="2"/>
      <c r="W92" s="2"/>
      <c r="X92" s="2"/>
      <c r="Y92" s="2"/>
    </row>
    <row r="93">
      <c r="A93" s="2"/>
      <c r="B93" s="2"/>
      <c r="C93" s="2"/>
      <c r="D93" s="2"/>
      <c r="E93" s="2"/>
      <c r="F93" s="2"/>
      <c r="G93" s="2"/>
      <c r="H93" s="2"/>
      <c r="I93" s="2"/>
      <c r="J93" s="2"/>
      <c r="K93" s="2"/>
      <c r="L93" s="2"/>
      <c r="M93" s="2"/>
      <c r="N93" s="2"/>
      <c r="O93" s="2"/>
      <c r="P93" s="2"/>
      <c r="Q93" s="2"/>
      <c r="R93" s="2"/>
      <c r="S93" s="2"/>
      <c r="T93" s="2"/>
      <c r="U93" s="2"/>
      <c r="V93" s="2"/>
      <c r="W93" s="2"/>
      <c r="X93" s="2"/>
      <c r="Y93" s="2"/>
    </row>
    <row r="94">
      <c r="A94" s="2"/>
      <c r="B94" s="2"/>
      <c r="C94" s="2"/>
      <c r="D94" s="2"/>
      <c r="E94" s="2"/>
      <c r="F94" s="2"/>
      <c r="G94" s="2"/>
      <c r="H94" s="2"/>
      <c r="I94" s="2"/>
      <c r="J94" s="2"/>
      <c r="K94" s="2"/>
      <c r="L94" s="2"/>
      <c r="M94" s="2"/>
      <c r="N94" s="2"/>
      <c r="O94" s="2"/>
      <c r="P94" s="2"/>
      <c r="Q94" s="2"/>
      <c r="R94" s="2"/>
      <c r="S94" s="2"/>
      <c r="T94" s="2"/>
      <c r="U94" s="2"/>
      <c r="V94" s="2"/>
      <c r="W94" s="2"/>
      <c r="X94" s="2"/>
      <c r="Y94" s="2"/>
    </row>
    <row r="95">
      <c r="A95" s="2"/>
      <c r="B95" s="2"/>
      <c r="C95" s="2"/>
      <c r="D95" s="2"/>
      <c r="E95" s="2"/>
      <c r="F95" s="2"/>
      <c r="G95" s="2"/>
      <c r="H95" s="2"/>
      <c r="I95" s="2"/>
      <c r="J95" s="2"/>
      <c r="K95" s="2"/>
      <c r="L95" s="2"/>
      <c r="M95" s="2"/>
      <c r="N95" s="2"/>
      <c r="O95" s="2"/>
      <c r="P95" s="2"/>
      <c r="Q95" s="2"/>
      <c r="R95" s="2"/>
      <c r="S95" s="2"/>
      <c r="T95" s="2"/>
      <c r="U95" s="2"/>
      <c r="V95" s="2"/>
      <c r="W95" s="2"/>
      <c r="X95" s="2"/>
      <c r="Y95" s="2"/>
    </row>
    <row r="96">
      <c r="A96" s="2"/>
      <c r="B96" s="2"/>
      <c r="C96" s="2"/>
      <c r="D96" s="2"/>
      <c r="E96" s="2"/>
      <c r="F96" s="2"/>
      <c r="G96" s="2"/>
      <c r="H96" s="2"/>
      <c r="I96" s="2"/>
      <c r="J96" s="2"/>
      <c r="K96" s="2"/>
      <c r="L96" s="2"/>
      <c r="M96" s="2"/>
      <c r="N96" s="2"/>
      <c r="O96" s="2"/>
      <c r="P96" s="2"/>
      <c r="Q96" s="2"/>
      <c r="R96" s="2"/>
      <c r="S96" s="2"/>
      <c r="T96" s="2"/>
      <c r="U96" s="2"/>
      <c r="V96" s="2"/>
      <c r="W96" s="2"/>
      <c r="X96" s="2"/>
      <c r="Y96" s="2"/>
    </row>
    <row r="97">
      <c r="A97" s="2"/>
      <c r="B97" s="2"/>
      <c r="C97" s="2"/>
      <c r="D97" s="2"/>
      <c r="E97" s="2"/>
      <c r="F97" s="2"/>
      <c r="G97" s="2"/>
      <c r="H97" s="2"/>
      <c r="I97" s="2"/>
      <c r="J97" s="2"/>
      <c r="K97" s="2"/>
      <c r="L97" s="2"/>
      <c r="M97" s="2"/>
      <c r="N97" s="2"/>
      <c r="O97" s="2"/>
      <c r="P97" s="2"/>
      <c r="Q97" s="2"/>
      <c r="R97" s="2"/>
      <c r="S97" s="2"/>
      <c r="T97" s="2"/>
      <c r="U97" s="2"/>
      <c r="V97" s="2"/>
      <c r="W97" s="2"/>
      <c r="X97" s="2"/>
      <c r="Y97" s="2"/>
    </row>
    <row r="98">
      <c r="A98" s="2"/>
      <c r="B98" s="2"/>
      <c r="C98" s="2"/>
      <c r="D98" s="2"/>
      <c r="E98" s="2"/>
      <c r="F98" s="2"/>
      <c r="G98" s="2"/>
      <c r="H98" s="2"/>
      <c r="I98" s="2"/>
      <c r="J98" s="2"/>
      <c r="K98" s="2"/>
      <c r="L98" s="2"/>
      <c r="M98" s="2"/>
      <c r="N98" s="2"/>
      <c r="O98" s="2"/>
      <c r="P98" s="2"/>
      <c r="Q98" s="2"/>
      <c r="R98" s="2"/>
      <c r="S98" s="2"/>
      <c r="T98" s="2"/>
      <c r="U98" s="2"/>
      <c r="V98" s="2"/>
      <c r="W98" s="2"/>
      <c r="X98" s="2"/>
      <c r="Y98" s="2"/>
    </row>
    <row r="99">
      <c r="A99" s="2"/>
      <c r="B99" s="2"/>
      <c r="C99" s="2"/>
      <c r="D99" s="2"/>
      <c r="E99" s="2"/>
      <c r="F99" s="2"/>
      <c r="G99" s="2"/>
      <c r="H99" s="2"/>
      <c r="I99" s="2"/>
      <c r="J99" s="2"/>
      <c r="K99" s="2"/>
      <c r="L99" s="2"/>
      <c r="M99" s="2"/>
      <c r="N99" s="2"/>
      <c r="O99" s="2"/>
      <c r="P99" s="2"/>
      <c r="Q99" s="2"/>
      <c r="R99" s="2"/>
      <c r="S99" s="2"/>
      <c r="T99" s="2"/>
      <c r="U99" s="2"/>
      <c r="V99" s="2"/>
      <c r="W99" s="2"/>
      <c r="X99" s="2"/>
      <c r="Y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sheetData>
  <mergeCells count="44">
    <mergeCell ref="A3:G3"/>
    <mergeCell ref="A4:F4"/>
    <mergeCell ref="C9:H9"/>
    <mergeCell ref="C10:H10"/>
    <mergeCell ref="C11:G11"/>
    <mergeCell ref="C12:H12"/>
    <mergeCell ref="A14:G14"/>
    <mergeCell ref="A1:H1"/>
    <mergeCell ref="G23:H23"/>
    <mergeCell ref="G24:H24"/>
    <mergeCell ref="A15:H15"/>
    <mergeCell ref="A17:B17"/>
    <mergeCell ref="D17:G17"/>
    <mergeCell ref="A19:G19"/>
    <mergeCell ref="A20:H22"/>
    <mergeCell ref="A24:B24"/>
    <mergeCell ref="A18:H18"/>
    <mergeCell ref="A25:B25"/>
    <mergeCell ref="G25:H25"/>
    <mergeCell ref="A26:B26"/>
    <mergeCell ref="G26:H26"/>
    <mergeCell ref="A27:B27"/>
    <mergeCell ref="G27:H27"/>
    <mergeCell ref="G28:H28"/>
    <mergeCell ref="A32:G32"/>
    <mergeCell ref="A33:H34"/>
    <mergeCell ref="C38:H38"/>
    <mergeCell ref="C39:H39"/>
    <mergeCell ref="A43:H44"/>
    <mergeCell ref="A46:G46"/>
    <mergeCell ref="D50:E50"/>
    <mergeCell ref="D51:E51"/>
    <mergeCell ref="D52:E52"/>
    <mergeCell ref="D53:E53"/>
    <mergeCell ref="F51:G53"/>
    <mergeCell ref="A47:G48"/>
    <mergeCell ref="A28:B28"/>
    <mergeCell ref="D54:E54"/>
    <mergeCell ref="D55:E55"/>
    <mergeCell ref="D56:G56"/>
    <mergeCell ref="A62:B62"/>
    <mergeCell ref="D62:G64"/>
    <mergeCell ref="A63:B63"/>
    <mergeCell ref="B69:G69"/>
  </mergeCells>
  <hyperlinks>
    <hyperlink r:id="rId1" ref="C10"/>
    <hyperlink r:id="rId2" ref="C11"/>
    <hyperlink r:id="rId3" ref="G24"/>
    <hyperlink r:id="rId4" ref="G25"/>
    <hyperlink r:id="rId5" ref="G26"/>
    <hyperlink r:id="rId6" ref="G27"/>
  </hyperlinks>
  <printOptions gridLines="1" horizontalCentered="1"/>
  <pageMargins bottom="0.75" footer="0.0" header="0.0" left="0.7" right="0.7" top="0.75"/>
  <pageSetup fitToHeight="0" cellComments="atEnd" orientation="landscape" pageOrder="overThenDown"/>
  <drawing r:id="rId7"/>
</worksheet>
</file>